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данные'!$A$7:$O$90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58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58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5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58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8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5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5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58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58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58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58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58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58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58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58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58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87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9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<sst xmlns="http://schemas.openxmlformats.org/spreadsheetml/2006/main" count="2738" uniqueCount="326">
  <si>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</si>
  <si>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</si>
  <si>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</si>
  <si>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</si>
  <si>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</si>
  <si>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</si>
  <si>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</si>
  <si>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</si>
  <si>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</si>
  <si>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</si>
  <si>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</si>
  <si>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</si>
  <si>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</si>
  <si>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</si>
  <si>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</si>
  <si>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</si>
  <si>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</si>
  <si>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</si>
  <si>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</si>
  <si>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</si>
  <si>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</si>
  <si>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</si>
  <si>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</si>
  <si>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</si>
  <si>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</si>
  <si>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</si>
  <si>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</si>
  <si>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</si>
  <si>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</si>
  <si>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</si>
  <si>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</si>
  <si>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</si>
  <si>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</si>
  <si>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</si>
  <si>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</si>
  <si>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</si>
  <si>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</si>
  <si>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</si>
  <si>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</si>
  <si>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</si>
  <si>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</si>
  <si>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</si>
  <si>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</si>
  <si>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</si>
  <si>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</si>
  <si>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</si>
  <si>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</si>
  <si>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Ленина 65 В2,</t>
  </si>
  <si>
    <t>Составил:______________ ()</t>
  </si>
  <si>
    <t>Проверил:______________ ()</t>
  </si>
  <si>
    <t>Раздел 1. Кровля и перекрытие</t>
  </si>
  <si>
    <t>1.1</t>
  </si>
  <si>
    <t>ТЕРр58-17-3      
Разборка покрытий кровель: из волнистых и полуволнистых асбестоцементных листов
100 м2 покрытия кровли
______________
(Территориальная поправка к базе 2001г МАТ=1,15;
Районный к-т 15%), МАТ х 1,15
НР 83%*0.85 от ФОТ
СП 65%*0.8 от ФОТ</t>
  </si>
  <si>
    <t>5,20724
70,55
52</t>
  </si>
  <si>
    <t>955
787
616</t>
  </si>
  <si>
    <t>15,5
70,55
52</t>
  </si>
  <si>
    <t>14720
10367
7641</t>
  </si>
  <si>
    <t>Р</t>
  </si>
  <si>
    <t>НР 83%*0.85 от ФОТ</t>
  </si>
  <si>
    <t>СП 65%*0.8 от ФОТ</t>
  </si>
  <si>
    <t>ФОТ</t>
  </si>
  <si>
    <t>1.2</t>
  </si>
  <si>
    <t>ТЕРр58-2-2      
Разборка слуховых окон: прямоугольных односкатных
100 окон
______________
(Территориальная поправка к базе 2001г МАТ=1,15;
Районный к-т 15%), МАТ х 1,15
НР 83%*0.85 от ФОТ
СП 65%*0.8 от ФОТ</t>
  </si>
  <si>
    <t>0,03
70,55
52</t>
  </si>
  <si>
    <t>71
59
46</t>
  </si>
  <si>
    <t>1101
777
573</t>
  </si>
  <si>
    <t>1.3</t>
  </si>
  <si>
    <t>ТЕРр58-18-2      
Смена обрешетки с прозорами: из досок толщиной до 50 мм
100 м2 сменяемой обрешетки
______________
(Территориальная поправка к базе 2001г МАТ=1,15;
Районный к-т 15%), МАТ х 1,15
НР 83%*0.85 от ФОТ
СП 65%*0.8 от ФОТ</t>
  </si>
  <si>
    <t>0,520724
70,55
52</t>
  </si>
  <si>
    <t>495,01
----------
1138,55</t>
  </si>
  <si>
    <t>864
214
168</t>
  </si>
  <si>
    <t>258
----------
593</t>
  </si>
  <si>
    <t>15,5
----------
7,059
70,55
52</t>
  </si>
  <si>
    <t>8288
2821
2079</t>
  </si>
  <si>
    <t>3999
----------
4186</t>
  </si>
  <si>
    <t>1.4</t>
  </si>
  <si>
    <t>ТЕРр58-1-2      
Разборка деревянных элементов конструкций крыш: стропил со стойками и подкосами из досок
100 м2 кровли
______________
(Территориальная поправка к базе 2001г МАТ=1,15;
Районный к-т 15%), МАТ х 1,15
НР 83%*0.85 от ФОТ
СП 65%*0.8 от ФОТ</t>
  </si>
  <si>
    <t>26,93
----------
3,59</t>
  </si>
  <si>
    <t>105
77
60</t>
  </si>
  <si>
    <t>14
----------
2</t>
  </si>
  <si>
    <t>5,727
----------
15,471</t>
  </si>
  <si>
    <t>1491
1017
750</t>
  </si>
  <si>
    <t>80
----------
31</t>
  </si>
  <si>
    <t>1.5</t>
  </si>
  <si>
    <t>ТЕР10-01-002-01      
Установка стропил
1 м3 древесины в конструкции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</si>
  <si>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1,7
90,27
42,84</t>
  </si>
  <si>
    <t>220,14
----------
1693,05</t>
  </si>
  <si>
    <t>47,65
----------
2,31</t>
  </si>
  <si>
    <t>3333
401
202</t>
  </si>
  <si>
    <t>374
----------
2878</t>
  </si>
  <si>
    <t>81
----------
4</t>
  </si>
  <si>
    <t>15,5
----------
5,482
90,27
42,84</t>
  </si>
  <si>
    <t>7,017
----------
15,53</t>
  </si>
  <si>
    <t>22142
5289
2510</t>
  </si>
  <si>
    <t>5797
----------
15777</t>
  </si>
  <si>
    <t>568
----------
62</t>
  </si>
  <si>
    <t>НР 118%*(0.9*0.85) от ФОТ</t>
  </si>
  <si>
    <t>СП 63%*(0.85*0.8) от ФОТ</t>
  </si>
  <si>
    <t>1.6</t>
  </si>
  <si>
    <t>ТЕР11-01-050-01      
Устройство пароизоляции из полиэтиленовой пленки в один слой насухо
100 м2 поверхности
______________
(Территориальная поправка к базе 2001г МАТ=1,15;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123%*(0.9*0.85) от ФОТ
СП 75%*(0.85*0.8) от ФОТ</t>
  </si>
  <si>
    <t>5,20724
94,095
51</t>
  </si>
  <si>
    <t>32,35
----------
1759,5</t>
  </si>
  <si>
    <t>9342
186
107</t>
  </si>
  <si>
    <t>168
----------
9163</t>
  </si>
  <si>
    <t>15,5
----------
2,245
94,095
51</t>
  </si>
  <si>
    <t>23264
2450
1328</t>
  </si>
  <si>
    <t>2604
----------
20571</t>
  </si>
  <si>
    <t>НР 123%*(0.9*0.85) от ФОТ</t>
  </si>
  <si>
    <t>СП 75%*(0.85*0.8) от ФОТ</t>
  </si>
  <si>
    <t>1.7</t>
  </si>
  <si>
    <t>ТСЦ-113-0324      
Пленка полиэтиленовая толщиной: 0,2-0,5 мм
м2
______________
(Территориальная поправка к базе 2001г МАТ=1,15;
Районный к-т 15%), МАТ х 1,15</t>
  </si>
  <si>
    <t>-637,4
110,5
60,52</t>
  </si>
  <si>
    <t xml:space="preserve">
----------
14,38</t>
  </si>
  <si>
    <t xml:space="preserve">
----------
-9166</t>
  </si>
  <si>
    <t xml:space="preserve">
----------
2,245
110,5
60,52</t>
  </si>
  <si>
    <t xml:space="preserve">
----------
-20578</t>
  </si>
  <si>
    <t>М</t>
  </si>
  <si>
    <t>1.8</t>
  </si>
  <si>
    <t>прайс-лист      
Пароизоляция типа Оптима С
м2
______________
(Территориальная поправка к базе 2001г МАТ=1,15;
Районный к-т 15%;
2014-2кв  (МАТ=МАТ/1,18/4,98*1,02-МАТ)), МАТ х 1,15</t>
  </si>
  <si>
    <t>637,4
110,5
60,52</t>
  </si>
  <si>
    <t xml:space="preserve">
----------
4,19</t>
  </si>
  <si>
    <t xml:space="preserve">
----------
2671</t>
  </si>
  <si>
    <t xml:space="preserve">
----------
4,98
110,5
60,52</t>
  </si>
  <si>
    <t xml:space="preserve">
----------
13302</t>
  </si>
  <si>
    <t>1.9</t>
  </si>
  <si>
    <t>ТЕР12-01-023-02      
Устройство кровли из металлочерепицы по готовым прогонам: средней сложности
100 м2 кровли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120%*(0.9*0.85) от ФОТ
СП 65%*(0.85*0.8) от ФОТ</t>
  </si>
  <si>
    <t>5,20724
91,8
44,2</t>
  </si>
  <si>
    <t>391,5
----------
13206,74</t>
  </si>
  <si>
    <t>148,02
----------
12,2</t>
  </si>
  <si>
    <t>71580
2271
1162</t>
  </si>
  <si>
    <t>2039
----------
68770</t>
  </si>
  <si>
    <t>771
----------
64</t>
  </si>
  <si>
    <t>15,5
----------
2,817
91,8
44,2</t>
  </si>
  <si>
    <t>6,507
----------
15,502</t>
  </si>
  <si>
    <t>230347
29924
14408</t>
  </si>
  <si>
    <t>31605
----------
193725</t>
  </si>
  <si>
    <t>5017
----------
992</t>
  </si>
  <si>
    <t>НР 120%*(0.9*0.85) от ФОТ</t>
  </si>
  <si>
    <t>СП 65%*(0.85*0.8) от ФОТ</t>
  </si>
  <si>
    <t>1.10</t>
  </si>
  <si>
    <t>ТСЦ-101-4136      
Металлочерепица "Монтеррей"
м2
______________
(Территориальная поправка к базе 2001г МАТ=1,15;
Районный к-т 15%), МАТ х 1,15</t>
  </si>
  <si>
    <t>-666,5
91,8
44,2</t>
  </si>
  <si>
    <t xml:space="preserve">
----------
91,01</t>
  </si>
  <si>
    <t xml:space="preserve">
----------
-60658</t>
  </si>
  <si>
    <t xml:space="preserve">
----------
2,792
91,8
44,2</t>
  </si>
  <si>
    <t xml:space="preserve">
----------
-169357</t>
  </si>
  <si>
    <t>1.11</t>
  </si>
  <si>
    <t>Прайс      
Профнастил С20-1150-0,45 с полимерным покрытием
м2
______________
(Территориальная поправка к базе 2001г МАТ=1,15;
Районный к-т 15%;
  (МАТ=МАТ/1,18/4,98*1,02-МАТ)), МАТ х 1,15</t>
  </si>
  <si>
    <t>666,5
91,8
44,2</t>
  </si>
  <si>
    <t xml:space="preserve">
----------
55,89</t>
  </si>
  <si>
    <t xml:space="preserve">
----------
37251</t>
  </si>
  <si>
    <t xml:space="preserve">
----------
4,98
91,8
44,2</t>
  </si>
  <si>
    <t xml:space="preserve">
----------
185510</t>
  </si>
  <si>
    <t>1.12</t>
  </si>
  <si>
    <t>ТЕР10-01-008-05      
Устройство: карнизов
100 м2 стен, фронтонов (за вычетом проемов) и развернутых поверхностей карнизов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</si>
  <si>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0,59352
90,27
42,84</t>
  </si>
  <si>
    <t>1340,84
----------
5346,96</t>
  </si>
  <si>
    <t>4029
845
426</t>
  </si>
  <si>
    <t>796
----------
3173</t>
  </si>
  <si>
    <t>15,5
----------
7,646
90,27
42,84</t>
  </si>
  <si>
    <t>37078
11138
5286</t>
  </si>
  <si>
    <t>12338
----------
24261</t>
  </si>
  <si>
    <t>1.13</t>
  </si>
  <si>
    <t>ТСЦ-101-4128      
Дополнительные элементы металлочерепичной кровли: коньковый элемент, разжелобки,
м2
______________
(Территориальная поправка к базе 2001г МАТ=1,15;
Районный к-т 15%), МАТ х 1,15</t>
  </si>
  <si>
    <t>19,098
91,8
44,2</t>
  </si>
  <si>
    <t xml:space="preserve">
----------
186,62</t>
  </si>
  <si>
    <t xml:space="preserve">
----------
3564</t>
  </si>
  <si>
    <t xml:space="preserve">
----------
2,665
91,8
44,2</t>
  </si>
  <si>
    <t xml:space="preserve">
----------
9498</t>
  </si>
  <si>
    <t>1.14</t>
  </si>
  <si>
    <t>ТЕР10-01-003-01      
Устройство слуховых окон
1 слуховое окно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</si>
  <si>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3
90,27
42,84</t>
  </si>
  <si>
    <t>62,17
----------
264,78</t>
  </si>
  <si>
    <t>27,46
----------
1,7</t>
  </si>
  <si>
    <t>1063
204
103</t>
  </si>
  <si>
    <t>187
----------
794</t>
  </si>
  <si>
    <t>82
----------
5</t>
  </si>
  <si>
    <t>15,5
----------
5,507
90,27
42,84</t>
  </si>
  <si>
    <t>7,038
----------
15,493</t>
  </si>
  <si>
    <t>7849
2686
1275</t>
  </si>
  <si>
    <t>2899
----------
4373</t>
  </si>
  <si>
    <t>577
----------
77</t>
  </si>
  <si>
    <t>1.15</t>
  </si>
  <si>
    <t>ТЕР12-01-010-01      
Устройство мелких покрытий (брандмауэры, парапеты, свесы и т.п.) из листовой оцинкованной стали
100 м2 покрытия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120%*(0.9*0.85) от ФОТ
СП 65%*(0.85*0.8) от ФОТ</t>
  </si>
  <si>
    <t>0,09
91,8
44,2</t>
  </si>
  <si>
    <t>1057,21
----------
12883,98</t>
  </si>
  <si>
    <t>30,93
----------
3,09</t>
  </si>
  <si>
    <t>1257
103
52</t>
  </si>
  <si>
    <t>95
----------
1159</t>
  </si>
  <si>
    <t>15,5
----------
2,211
91,8
44,2</t>
  </si>
  <si>
    <t>6,302
----------
15,506</t>
  </si>
  <si>
    <t>4055
1352
651</t>
  </si>
  <si>
    <t>1473
----------
2563</t>
  </si>
  <si>
    <t>1.17</t>
  </si>
  <si>
    <t>ТЕР10-01-003-01      
Устройство чердачных люков
шт.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</si>
  <si>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1.18</t>
  </si>
  <si>
    <t>ТЕР11-01-009-01      
Устройство тепло- и звукоизоляции сплошной из плит: или матов минераловатных или стекловолокнистых
100 м2 изолируемой поверхности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123%*(0.9*0.85) от ФОТ
СП 75%*(0.85*0.8) от ФОТ</t>
  </si>
  <si>
    <t>3,99196
94,095
51</t>
  </si>
  <si>
    <t>279,99
----------
3346,03</t>
  </si>
  <si>
    <t>112,87
----------
2,39</t>
  </si>
  <si>
    <t>14925
1249
719</t>
  </si>
  <si>
    <t>1118
----------
13356</t>
  </si>
  <si>
    <t>451
----------
10</t>
  </si>
  <si>
    <t>15,5
----------
3,462
94,095
51</t>
  </si>
  <si>
    <t>8,13
----------
15,487</t>
  </si>
  <si>
    <t>67234
16452
8917</t>
  </si>
  <si>
    <t>17329
----------
46238</t>
  </si>
  <si>
    <t>3667
----------
155</t>
  </si>
  <si>
    <t>1.19</t>
  </si>
  <si>
    <t>ТСЦ-104-0013      
Маты прошивные из минеральной ваты: без обкладок М-125 (ГОСТ 21880-86), толщина 40 мм
м3
______________
(Территориальная поправка к базе 2001г МАТ=1,15;
Районный к-т 15%), МАТ х 1,15</t>
  </si>
  <si>
    <t>-16,45
94,095
51</t>
  </si>
  <si>
    <t xml:space="preserve">
----------
812,14</t>
  </si>
  <si>
    <t xml:space="preserve">
----------
-13360</t>
  </si>
  <si>
    <t xml:space="preserve">
----------
3,462
94,095
51</t>
  </si>
  <si>
    <t xml:space="preserve">
----------
-46252</t>
  </si>
  <si>
    <t>1.20</t>
  </si>
  <si>
    <t>ТСЦ-104-0494      
Плиты минераловатные "Венти Баттс" ROCKWOOL
м3
______________
(Территориальная поправка к базе 2001г МАТ=1,15;
Районный к-т 15%), МАТ х 1,15</t>
  </si>
  <si>
    <t>19,96
76,5
47,6</t>
  </si>
  <si>
    <t xml:space="preserve">
----------
1179,07</t>
  </si>
  <si>
    <t xml:space="preserve">
----------
23534</t>
  </si>
  <si>
    <t xml:space="preserve">
----------
4,03
76,5
47,6</t>
  </si>
  <si>
    <t xml:space="preserve">
----------
94842</t>
  </si>
  <si>
    <t>Вентшахты</t>
  </si>
  <si>
    <t>1.21</t>
  </si>
  <si>
    <t>ТЕР46-04-001-04      
Разборка: кирпичных стен
1 м3
______________
(Территориальная поправка к базе 2001г МАТ=1,15;
Районный к-т 15%), МАТ х 1,15
НР 110%*(0.9*0.85) от ФОТ
СП 70%*(0.85*0.8) от ФОТ</t>
  </si>
  <si>
    <t>3,024
84,15
47,6</t>
  </si>
  <si>
    <t>76,26
----------
10,59</t>
  </si>
  <si>
    <t>442
241
145</t>
  </si>
  <si>
    <t>231
----------
32</t>
  </si>
  <si>
    <t>15,5
84,15
47,6</t>
  </si>
  <si>
    <t>5,544
----------
15,485</t>
  </si>
  <si>
    <t>4552
3170
1793</t>
  </si>
  <si>
    <t>1281
----------
496</t>
  </si>
  <si>
    <t>НР 110%*(0.9*0.85) от ФОТ</t>
  </si>
  <si>
    <t>СП 70%*(0.85*0.8) от ФОТ</t>
  </si>
  <si>
    <t>1.22</t>
  </si>
  <si>
    <t>ТЕРр53-20-3      
Кладка отдельных участков из кирпича: наружных сложных стен
100 м3 кладки
______________
(Территориальная поправка к базе 2001г МАТ=1,15;
Районный к-т 15%), МАТ х 1,15
НР 86%*0.85 от ФОТ
СП 70%*0.8 от ФОТ</t>
  </si>
  <si>
    <t>0,03024
73,1
56</t>
  </si>
  <si>
    <t>6422,13
----------
50227,02</t>
  </si>
  <si>
    <t>3621,25
----------
482,14</t>
  </si>
  <si>
    <t>1823
180
146</t>
  </si>
  <si>
    <t>194
----------
1519</t>
  </si>
  <si>
    <t>110
----------
15</t>
  </si>
  <si>
    <t>15,5
----------
9,82
73,1
56</t>
  </si>
  <si>
    <t>5,725
----------
15,492</t>
  </si>
  <si>
    <t>18554
2368
1814</t>
  </si>
  <si>
    <t>3007
----------
14917</t>
  </si>
  <si>
    <t>630
----------
232</t>
  </si>
  <si>
    <t>НР 86%*0.85 от ФОТ</t>
  </si>
  <si>
    <t>СП 70%*0.8 от ФОТ</t>
  </si>
  <si>
    <t>1.23</t>
  </si>
  <si>
    <t>ТЕР10-01-008-08      
Обивка вент шахт кровельной сталью с полимерным покрытием
100 м2 стен, фронтонов (за вычетом проемов) и развернутых поверхностей карнизов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
НР 118%*(0.9*0.85) от ФОТ
СП 63%*(0.85*0.8) от ФОТ</t>
  </si>
  <si>
    <t>0,104
90,27
42,84</t>
  </si>
  <si>
    <t>302,57
----------
9722,22</t>
  </si>
  <si>
    <t>1045
33
17</t>
  </si>
  <si>
    <t>31
----------
1012</t>
  </si>
  <si>
    <t>15,5
----------
5,159
90,27
42,84</t>
  </si>
  <si>
    <t>5718
434
206</t>
  </si>
  <si>
    <t>481
----------
5221</t>
  </si>
  <si>
    <t>1.24</t>
  </si>
  <si>
    <t>ТСЦ-101-1704      
Войлок строительный
т
______________
(Территориальная поправка к базе 2001г МАТ=1,15;
Районный к-т 15%), МАТ х 1,15</t>
  </si>
  <si>
    <t>-0,0187
90,27
42,84</t>
  </si>
  <si>
    <t xml:space="preserve">
----------
7867,78</t>
  </si>
  <si>
    <t xml:space="preserve">
----------
-147</t>
  </si>
  <si>
    <t xml:space="preserve">
----------
24,287
90,27
42,84</t>
  </si>
  <si>
    <t xml:space="preserve">
----------
-3570</t>
  </si>
  <si>
    <t>1.25</t>
  </si>
  <si>
    <t>ТСЦ-101-1706      
Сталь листовая оцинкованная толщиной листа: 0,5 мм
т
______________
(Территориальная поправка к базе 2001г МАТ=1,15;
Районный к-т 15%), МАТ х 1,15</t>
  </si>
  <si>
    <t>-0,0458
90,27
42,84</t>
  </si>
  <si>
    <t xml:space="preserve">
----------
18859,49</t>
  </si>
  <si>
    <t xml:space="preserve">
----------
-864</t>
  </si>
  <si>
    <t xml:space="preserve">
----------
1,893
90,27
42,84</t>
  </si>
  <si>
    <t xml:space="preserve">
----------
-1636</t>
  </si>
  <si>
    <t>1.26</t>
  </si>
  <si>
    <t>Прайс      
Сталь листовая с полимерным покрытием
м2
______________
(Территориальная поправка к базе 2001г МАТ=1,15;
Районный к-т 15%;
  (МАТ=МАТ/1,18/4,98*1,02-МАТ)), МАТ х 1,15</t>
  </si>
  <si>
    <t>11,44
91,8
44,2</t>
  </si>
  <si>
    <t xml:space="preserve">
----------
53,9</t>
  </si>
  <si>
    <t xml:space="preserve">
----------
617</t>
  </si>
  <si>
    <t xml:space="preserve">
----------
3073</t>
  </si>
  <si>
    <t>Раздел 2. Прочие работы</t>
  </si>
  <si>
    <t>2.1</t>
  </si>
  <si>
    <t>ФССЦпг01-01-01-041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МАТ=1,15;
Районный к-т 15%;
Цены ТЕР к ценам Фер 2014-2кв. ОЗП=0,83; ЭМ=0,97; ЗПМ=0,83; МАТ=0,94), МАТ х 1,15
НР 0%*0.85 от ФОТ
СП 0%*0.8 от ФОТ</t>
  </si>
  <si>
    <t>28
0
0</t>
  </si>
  <si>
    <t>9,47
0
0</t>
  </si>
  <si>
    <t>НР 0%*0.85 от ФОТ</t>
  </si>
  <si>
    <t>СП 0%*0.8 от ФОТ</t>
  </si>
  <si>
    <t>2.2</t>
  </si>
  <si>
    <t>ФССЦпг03-21-01-010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МАТ=1,15;
Районный к-т 15%;
Цены ТЕР к ценам Фер 2014-2кв. ОЗП=0,83; ЭМ=0,97; ЗПМ=0,83; МАТ=0,94), МАТ х 1,15
НР 0%*0.85 от ФОТ
СП 0%*0.8 от ФОТ</t>
  </si>
  <si>
    <t>15,5
0
0</t>
  </si>
  <si>
    <t>6,56
----------
15,5</t>
  </si>
  <si>
    <t>Итого прямые затраты по смете в ценах 2001г.</t>
  </si>
  <si>
    <t xml:space="preserve"> </t>
  </si>
  <si>
    <t>7917
----------
86653</t>
  </si>
  <si>
    <t>2228
----------
137</t>
  </si>
  <si>
    <t>Итого прямые затраты по смете с учетом индексов, в текущих ценах</t>
  </si>
  <si>
    <t>115788
----------
401036</t>
  </si>
  <si>
    <t>15163
----------
2123</t>
  </si>
  <si>
    <t>Накладные расходы</t>
  </si>
  <si>
    <t>Сметная прибыль</t>
  </si>
  <si>
    <t>Итоги по смете:</t>
  </si>
  <si>
    <t xml:space="preserve">  Крыши, кровли (ремонтно-строительные)</t>
  </si>
  <si>
    <t xml:space="preserve">  Деревянные конструкции</t>
  </si>
  <si>
    <t xml:space="preserve">  Полы</t>
  </si>
  <si>
    <t xml:space="preserve">  Наружные сети водопровода, канализации, теплоснабжения, газопровода</t>
  </si>
  <si>
    <t xml:space="preserve">  Кровли</t>
  </si>
  <si>
    <t xml:space="preserve">  Теплоизоляционные работы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</si>
  <si>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</si>
  <si>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Стены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</si>
  <si>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</si>
  <si>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</si>
  <si>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</si>
  <si>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</si>
  <si>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</si>
  <si>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</si>
  <si>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</si>
  <si>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</si>
  <si>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</si>
  <si>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Составление сметы 2%</t>
  </si>
  <si>
    <t xml:space="preserve">  Технадзор 2%</t>
  </si>
  <si>
    <t xml:space="preserve">  НДС 18%</t>
  </si>
  <si>
    <t xml:space="preserve">  ВСЕГО по смете</t>
  </si>
  <si>
    <t>7917
_______
86653</t>
  </si>
  <si>
    <t>2228
_________
137</t>
  </si>
  <si>
    <t>115788
_______
401036</t>
  </si>
  <si>
    <t>15163
_________
2123</t>
  </si>
  <si>
    <t xml:space="preserve">на Ленина 65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</si>
</sst>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90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3" fillId="32" borderId="0" applyNumberFormat="0" applyBorder="0" applyAlignment="0" applyProtection="0"/>
    <xf numFmtId="0" fontId="2" fillId="0" borderId="0">
      <alignment/>
      <protection/>
    </xf>
  </cellStyleXfs>
  <cellXfs count="9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3" applyFont="1" applyBorder="1" applyAlignment="1">
      <alignment horizontal="left"/>
      <protection/>
    </xf>
    <xf numFmtId="0" fontId="8" fillId="0" borderId="0" xfId="54" applyFont="1" applyAlignment="1">
      <alignment horizontal="right" vertical="top"/>
      <protection/>
    </xf>
    <xf numFmtId="0" fontId="8" fillId="0" borderId="0" xfId="64" applyFont="1" applyBorder="1">
      <alignment horizontal="center"/>
    </xf>
    <xf numFmtId="0" fontId="8" fillId="0" borderId="0" xfId="87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9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4" applyFont="1" applyAlignment="1">
      <alignment horizontal="right" vertical="top" wrapText="1"/>
      <protection/>
    </xf>
    <xf numFmtId="0" fontId="8" fillId="0" borderId="0" xfId="86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7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4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4" applyBorder="1">
      <alignment horizontal="center"/>
    </xf>
    <xf numFmtId="0" fontId="2" fillId="0" borderId="0" xfId="54" applyBorder="1">
      <alignment horizontal="right" vertical="top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60" applyAlignment="1">
      <alignment horizontal="right" vertical="center" wrapText="1"/>
      <protection/>
    </xf>
    <xf numFmtId="0" fontId="2" fillId="0" borderId="0" xfId="59" applyAlignment="1">
      <alignment horizontal="right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2" fillId="0" borderId="0" xfId="59" applyAlignment="1">
      <alignment horizontal="right" vertical="center" wrapText="1"/>
      <protection/>
    </xf>
    <xf numFmtId="0" fontId="8" fillId="0" borderId="14" xfId="7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8" fillId="0" borderId="1" xfId="70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6" xfId="70" applyFont="1" applyBorder="1" applyAlignment="1">
      <alignment horizontal="center" vertical="center" wrapText="1"/>
      <protection/>
    </xf>
    <xf numFmtId="0" fontId="8" fillId="0" borderId="17" xfId="70" applyFont="1" applyBorder="1" applyAlignment="1">
      <alignment horizontal="center" vertical="center" wrapText="1"/>
      <protection/>
    </xf>
    <xf numFmtId="0" fontId="8" fillId="0" borderId="18" xfId="70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0" xfId="83" applyFont="1" applyBorder="1" applyAlignment="1">
      <alignment horizontal="center" wrapText="1"/>
      <protection/>
    </xf>
    <xf numFmtId="0" fontId="10" fillId="0" borderId="0" xfId="83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top" wrapText="1"/>
    </xf>
    <xf numFmtId="0" fontId="2" fillId="0" borderId="14" xfId="64" applyBorder="1">
      <alignment horizontal="center"/>
    </xf>
    <xf numFmtId="0" fontId="2" fillId="0" borderId="14" xfId="64" applyNumberFormat="1" applyBorder="1">
      <alignment horizontal="center"/>
    </xf>
    <xf numFmtId="2" fontId="2" fillId="0" borderId="14" xfId="64" applyNumberFormat="1" applyBorder="1">
      <alignment horizontal="center"/>
    </xf>
    <xf numFmtId="0" fontId="2" fillId="33" borderId="14" xfId="64" applyFill="1" applyBorder="1">
      <alignment horizontal="center"/>
    </xf>
    <xf numFmtId="49" fontId="2" fillId="0" borderId="14" xfId="64" applyNumberFormat="1" applyBorder="1">
      <alignment horizontal="center"/>
    </xf>
    <xf numFmtId="2" fontId="30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2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30" fillId="0" borderId="1" xfId="0" applyNumberFormat="1" applyFont="1" applyBorder="1" applyAlignment="1">
      <alignment horizontal="left" vertical="top" wrapText="1"/>
    </xf>
    <xf numFmtId="0" fontId="2" fillId="0" borderId="1" xfId="54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" fillId="0" borderId="1" xfId="54" applyFont="1" applyBorder="1">
      <alignment horizontal="right" vertical="top" wrapText="1"/>
      <protection/>
    </xf>
    <xf numFmtId="0" fontId="12" fillId="0" borderId="1" xfId="54" applyFont="1" applyBorder="1" applyAlignment="1">
      <alignment horizontal="left" vertical="top" wrapText="1"/>
      <protection/>
    </xf>
    <xf numFmtId="0" fontId="29" fillId="0" borderId="1" xfId="0" applyFont="1" applyBorder="1" applyAlignment="1">
      <alignment horizontal="left" vertical="top" wrapText="1"/>
    </xf>
    <xf numFmtId="0" fontId="12" fillId="0" borderId="1" xfId="54" applyFont="1" applyBorder="1">
      <alignment horizontal="right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АктТекЦ" xfId="58"/>
    <cellStyle name="ИтогоБазЦ" xfId="59"/>
    <cellStyle name="ИтогоБИМ" xfId="60"/>
    <cellStyle name="ИтогоРесМет" xfId="61"/>
    <cellStyle name="ИтогоТекЦ" xfId="62"/>
    <cellStyle name="Контрольная ячейка" xfId="63"/>
    <cellStyle name="ЛокСмета" xfId="64"/>
    <cellStyle name="ЛокСмМТСН" xfId="65"/>
    <cellStyle name="М29" xfId="66"/>
    <cellStyle name="Название" xfId="67"/>
    <cellStyle name="Нейтральный" xfId="68"/>
    <cellStyle name="ОбСмета" xfId="69"/>
    <cellStyle name="Обычный_Мои данные" xfId="70"/>
    <cellStyle name="Followed Hyperlink" xfId="71"/>
    <cellStyle name="Параметр" xfId="72"/>
    <cellStyle name="ПеременныеСметы" xfId="73"/>
    <cellStyle name="Плохой" xfId="74"/>
    <cellStyle name="Пояснение" xfId="75"/>
    <cellStyle name="Примечание" xfId="76"/>
    <cellStyle name="Percent" xfId="77"/>
    <cellStyle name="РесСмета" xfId="78"/>
    <cellStyle name="СводкаСтоимРаб" xfId="79"/>
    <cellStyle name="СводРасч" xfId="80"/>
    <cellStyle name="Связанная ячейка" xfId="81"/>
    <cellStyle name="Текст предупреждения" xfId="82"/>
    <cellStyle name="Титул" xfId="83"/>
    <cellStyle name="Comma" xfId="84"/>
    <cellStyle name="Comma [0]" xfId="85"/>
    <cellStyle name="Хвост" xfId="86"/>
    <cellStyle name="Хвост_Переменные и константы" xfId="87"/>
    <cellStyle name="Хороший" xfId="88"/>
    <cellStyle name="Экспертиза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13"/>
  <sheetViews>
    <sheetView showGridLines="0" tabSelected="1" zoomScale="90" zoomScaleNormal="90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62" t="s">
        <v>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61" t="s">
        <v>325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60" t="s">
        <v>43</v>
      </c>
      <c r="L16" s="60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7">
        <f>132499/1000</f>
        <v>132.499</v>
      </c>
      <c r="L17" s="47"/>
      <c r="M17" s="42" t="s">
        <v>9</v>
      </c>
      <c r="N17" s="43">
        <f>829199/1000</f>
        <v>829.199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0</v>
      </c>
      <c r="M19" s="42" t="s">
        <v>9</v>
      </c>
      <c r="N19" s="4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47">
        <v>832.22</v>
      </c>
      <c r="L20" s="47"/>
      <c r="M20" s="19" t="s">
        <v>10</v>
      </c>
      <c r="N20" s="43">
        <v>832.22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47">
        <f>8054/1000</f>
        <v>8.054</v>
      </c>
      <c r="L21" s="47"/>
      <c r="M21" s="19" t="s">
        <v>9</v>
      </c>
      <c r="N21" s="43">
        <f>117911/1000</f>
        <v>117.911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55" t="s">
        <v>4</v>
      </c>
      <c r="B24" s="55" t="s">
        <v>13</v>
      </c>
      <c r="C24" s="55" t="s">
        <v>16</v>
      </c>
      <c r="D24" s="52" t="s">
        <v>14</v>
      </c>
      <c r="E24" s="53"/>
      <c r="F24" s="54"/>
      <c r="G24" s="52" t="s">
        <v>15</v>
      </c>
      <c r="H24" s="53"/>
      <c r="I24" s="54"/>
      <c r="J24" s="58" t="s">
        <v>5</v>
      </c>
      <c r="K24" s="59"/>
      <c r="L24" s="50" t="s">
        <v>22</v>
      </c>
      <c r="M24" s="50"/>
      <c r="N24" s="50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56"/>
      <c r="B25" s="56"/>
      <c r="C25" s="56"/>
      <c r="D25" s="48" t="s">
        <v>12</v>
      </c>
      <c r="E25" s="23" t="s">
        <v>20</v>
      </c>
      <c r="F25" s="23" t="s">
        <v>17</v>
      </c>
      <c r="G25" s="4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50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57"/>
      <c r="B26" s="57"/>
      <c r="C26" s="57"/>
      <c r="D26" s="49"/>
      <c r="E26" s="17" t="s">
        <v>19</v>
      </c>
      <c r="F26" s="23" t="s">
        <v>18</v>
      </c>
      <c r="G26" s="49"/>
      <c r="H26" s="17" t="s">
        <v>19</v>
      </c>
      <c r="I26" s="23" t="s">
        <v>18</v>
      </c>
      <c r="J26" s="17" t="s">
        <v>19</v>
      </c>
      <c r="K26" s="23" t="s">
        <v>18</v>
      </c>
      <c r="L26" s="51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64">
        <v>1</v>
      </c>
      <c r="B27" s="64">
        <v>2</v>
      </c>
      <c r="C27" s="64">
        <v>3</v>
      </c>
      <c r="D27" s="64">
        <v>4</v>
      </c>
      <c r="E27" s="64">
        <v>5</v>
      </c>
      <c r="F27" s="64">
        <v>6</v>
      </c>
      <c r="G27" s="65">
        <v>7</v>
      </c>
      <c r="H27" s="65">
        <v>8</v>
      </c>
      <c r="I27" s="65">
        <v>9</v>
      </c>
      <c r="J27" s="65">
        <v>10</v>
      </c>
      <c r="K27" s="65">
        <v>11</v>
      </c>
      <c r="L27" s="65">
        <v>12</v>
      </c>
      <c r="M27" s="65">
        <v>13</v>
      </c>
      <c r="N27" s="65">
        <v>14</v>
      </c>
      <c r="O27" s="66"/>
      <c r="P27" s="64"/>
      <c r="Q27" s="66"/>
      <c r="R27" s="66"/>
      <c r="S27" s="66"/>
      <c r="T27" s="64"/>
      <c r="U27" s="64"/>
      <c r="V27" s="66"/>
      <c r="W27" s="66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7"/>
      <c r="AJ27" s="67"/>
      <c r="AK27" s="67"/>
      <c r="AL27" s="67"/>
      <c r="AM27" s="64"/>
      <c r="AN27" s="67"/>
      <c r="AO27" s="68"/>
      <c r="AP27" s="68"/>
      <c r="AQ27" s="68"/>
      <c r="AR27" s="68"/>
      <c r="AS27" s="39"/>
      <c r="AT27" s="39"/>
      <c r="AU27" s="39"/>
    </row>
    <row r="28" spans="1:45" ht="21" customHeight="1">
      <c r="A28" s="69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6"/>
    </row>
    <row r="29" spans="1:45" ht="120">
      <c r="A29" s="71" t="s">
        <v>51</v>
      </c>
      <c r="B29" s="72" t="s">
        <v>52</v>
      </c>
      <c r="C29" s="73" t="s">
        <v>53</v>
      </c>
      <c r="D29" s="74">
        <v>183.32</v>
      </c>
      <c r="E29" s="74">
        <v>182.03</v>
      </c>
      <c r="F29" s="74">
        <v>1.29</v>
      </c>
      <c r="G29" s="74" t="s">
        <v>54</v>
      </c>
      <c r="H29" s="74">
        <v>948</v>
      </c>
      <c r="I29" s="74">
        <v>7</v>
      </c>
      <c r="J29" s="74" t="s">
        <v>55</v>
      </c>
      <c r="K29" s="75">
        <v>3.768</v>
      </c>
      <c r="L29" s="74" t="s">
        <v>56</v>
      </c>
      <c r="M29" s="74">
        <v>14694</v>
      </c>
      <c r="N29" s="74">
        <v>26</v>
      </c>
      <c r="O29" s="76">
        <f>948+0</f>
        <v>948</v>
      </c>
      <c r="P29" s="77" t="s">
        <v>57</v>
      </c>
      <c r="Q29" s="76">
        <f>14694+0</f>
        <v>14694</v>
      </c>
      <c r="R29" s="76">
        <v>955</v>
      </c>
      <c r="S29" s="76">
        <v>14720</v>
      </c>
      <c r="T29" s="77" t="s">
        <v>58</v>
      </c>
      <c r="U29" s="77" t="s">
        <v>59</v>
      </c>
      <c r="V29" s="76">
        <v>10367</v>
      </c>
      <c r="W29" s="76">
        <v>7641</v>
      </c>
      <c r="X29" s="77">
        <v>32728</v>
      </c>
      <c r="Y29" s="77">
        <v>787</v>
      </c>
      <c r="Z29" s="77">
        <v>616</v>
      </c>
      <c r="AA29" s="77">
        <v>70.55</v>
      </c>
      <c r="AB29" s="77">
        <v>52</v>
      </c>
      <c r="AC29" s="77" t="s">
        <v>60</v>
      </c>
      <c r="AD29" s="77" t="s">
        <v>60</v>
      </c>
      <c r="AE29" s="78">
        <v>14694</v>
      </c>
      <c r="AF29" s="78">
        <v>26</v>
      </c>
      <c r="AG29" s="78"/>
      <c r="AH29" s="78"/>
      <c r="AI29" s="76">
        <v>948</v>
      </c>
      <c r="AJ29" s="76">
        <v>7</v>
      </c>
      <c r="AK29" s="76"/>
      <c r="AL29" s="76"/>
      <c r="AM29" s="76">
        <v>14720</v>
      </c>
      <c r="AN29" s="76">
        <v>955</v>
      </c>
      <c r="AO29" s="79">
        <v>15.5</v>
      </c>
      <c r="AP29" s="79">
        <v>3.768</v>
      </c>
      <c r="AQ29" s="79" t="s">
        <v>23</v>
      </c>
      <c r="AR29" s="79" t="s">
        <v>23</v>
      </c>
      <c r="AS29" s="36"/>
    </row>
    <row r="30" spans="1:45" ht="120">
      <c r="A30" s="71" t="s">
        <v>61</v>
      </c>
      <c r="B30" s="72" t="s">
        <v>62</v>
      </c>
      <c r="C30" s="73" t="s">
        <v>63</v>
      </c>
      <c r="D30" s="74">
        <v>2363.58</v>
      </c>
      <c r="E30" s="74">
        <v>2351.14</v>
      </c>
      <c r="F30" s="74">
        <v>12.44</v>
      </c>
      <c r="G30" s="74" t="s">
        <v>64</v>
      </c>
      <c r="H30" s="74">
        <v>71</v>
      </c>
      <c r="I30" s="74"/>
      <c r="J30" s="74" t="s">
        <v>55</v>
      </c>
      <c r="K30" s="75">
        <v>3.746</v>
      </c>
      <c r="L30" s="74" t="s">
        <v>65</v>
      </c>
      <c r="M30" s="74">
        <v>1101</v>
      </c>
      <c r="N30" s="74"/>
      <c r="O30" s="76">
        <f>71+0</f>
        <v>71</v>
      </c>
      <c r="P30" s="77" t="s">
        <v>57</v>
      </c>
      <c r="Q30" s="76">
        <f>1101+0</f>
        <v>1101</v>
      </c>
      <c r="R30" s="76">
        <v>71</v>
      </c>
      <c r="S30" s="76">
        <v>1101</v>
      </c>
      <c r="T30" s="77" t="s">
        <v>58</v>
      </c>
      <c r="U30" s="77" t="s">
        <v>59</v>
      </c>
      <c r="V30" s="76">
        <v>777</v>
      </c>
      <c r="W30" s="76">
        <v>573</v>
      </c>
      <c r="X30" s="77">
        <v>2451</v>
      </c>
      <c r="Y30" s="77">
        <v>59</v>
      </c>
      <c r="Z30" s="77">
        <v>46</v>
      </c>
      <c r="AA30" s="77">
        <v>70.55</v>
      </c>
      <c r="AB30" s="77">
        <v>52</v>
      </c>
      <c r="AC30" s="77" t="s">
        <v>60</v>
      </c>
      <c r="AD30" s="77" t="s">
        <v>60</v>
      </c>
      <c r="AE30" s="78">
        <v>1101</v>
      </c>
      <c r="AF30" s="78"/>
      <c r="AG30" s="78"/>
      <c r="AH30" s="78"/>
      <c r="AI30" s="76">
        <v>71</v>
      </c>
      <c r="AJ30" s="76"/>
      <c r="AK30" s="76"/>
      <c r="AL30" s="76"/>
      <c r="AM30" s="76">
        <v>1101</v>
      </c>
      <c r="AN30" s="76">
        <v>71</v>
      </c>
      <c r="AO30" s="79">
        <v>15.5</v>
      </c>
      <c r="AP30" s="79">
        <v>3.746</v>
      </c>
      <c r="AQ30" s="79" t="s">
        <v>23</v>
      </c>
      <c r="AR30" s="79" t="s">
        <v>23</v>
      </c>
      <c r="AS30" s="36"/>
    </row>
    <row r="31" spans="1:45" ht="120">
      <c r="A31" s="71" t="s">
        <v>66</v>
      </c>
      <c r="B31" s="72" t="s">
        <v>67</v>
      </c>
      <c r="C31" s="73" t="s">
        <v>68</v>
      </c>
      <c r="D31" s="74">
        <v>1659.02</v>
      </c>
      <c r="E31" s="74" t="s">
        <v>69</v>
      </c>
      <c r="F31" s="74">
        <v>25.47</v>
      </c>
      <c r="G31" s="74" t="s">
        <v>70</v>
      </c>
      <c r="H31" s="74" t="s">
        <v>71</v>
      </c>
      <c r="I31" s="74">
        <v>13</v>
      </c>
      <c r="J31" s="74" t="s">
        <v>72</v>
      </c>
      <c r="K31" s="75">
        <v>7.907</v>
      </c>
      <c r="L31" s="74" t="s">
        <v>73</v>
      </c>
      <c r="M31" s="74" t="s">
        <v>74</v>
      </c>
      <c r="N31" s="74">
        <v>103</v>
      </c>
      <c r="O31" s="76">
        <f>258+0</f>
        <v>258</v>
      </c>
      <c r="P31" s="77" t="s">
        <v>57</v>
      </c>
      <c r="Q31" s="76">
        <f>3999+0</f>
        <v>3999</v>
      </c>
      <c r="R31" s="76">
        <v>864</v>
      </c>
      <c r="S31" s="76">
        <v>8288</v>
      </c>
      <c r="T31" s="77" t="s">
        <v>58</v>
      </c>
      <c r="U31" s="77" t="s">
        <v>59</v>
      </c>
      <c r="V31" s="76">
        <v>2821</v>
      </c>
      <c r="W31" s="76">
        <v>2079</v>
      </c>
      <c r="X31" s="77">
        <v>13188</v>
      </c>
      <c r="Y31" s="77">
        <v>214</v>
      </c>
      <c r="Z31" s="77">
        <v>168</v>
      </c>
      <c r="AA31" s="77">
        <v>70.55</v>
      </c>
      <c r="AB31" s="77">
        <v>52</v>
      </c>
      <c r="AC31" s="77" t="s">
        <v>60</v>
      </c>
      <c r="AD31" s="77" t="s">
        <v>60</v>
      </c>
      <c r="AE31" s="78">
        <v>3999</v>
      </c>
      <c r="AF31" s="78">
        <v>103</v>
      </c>
      <c r="AG31" s="78"/>
      <c r="AH31" s="78">
        <v>4186</v>
      </c>
      <c r="AI31" s="76">
        <v>258</v>
      </c>
      <c r="AJ31" s="76">
        <v>13</v>
      </c>
      <c r="AK31" s="76"/>
      <c r="AL31" s="76">
        <v>593</v>
      </c>
      <c r="AM31" s="76">
        <v>8288</v>
      </c>
      <c r="AN31" s="76">
        <v>864</v>
      </c>
      <c r="AO31" s="79">
        <v>15.5</v>
      </c>
      <c r="AP31" s="79">
        <v>7.907</v>
      </c>
      <c r="AQ31" s="79" t="s">
        <v>23</v>
      </c>
      <c r="AR31" s="79">
        <v>7.059</v>
      </c>
      <c r="AS31" s="36"/>
    </row>
    <row r="32" spans="1:45" ht="120">
      <c r="A32" s="71" t="s">
        <v>75</v>
      </c>
      <c r="B32" s="72" t="s">
        <v>76</v>
      </c>
      <c r="C32" s="73" t="s">
        <v>68</v>
      </c>
      <c r="D32" s="74">
        <v>202.46</v>
      </c>
      <c r="E32" s="74">
        <v>175.54</v>
      </c>
      <c r="F32" s="74" t="s">
        <v>77</v>
      </c>
      <c r="G32" s="74" t="s">
        <v>78</v>
      </c>
      <c r="H32" s="74">
        <v>91</v>
      </c>
      <c r="I32" s="74" t="s">
        <v>79</v>
      </c>
      <c r="J32" s="74" t="s">
        <v>55</v>
      </c>
      <c r="K32" s="75" t="s">
        <v>80</v>
      </c>
      <c r="L32" s="74" t="s">
        <v>81</v>
      </c>
      <c r="M32" s="74">
        <v>1411</v>
      </c>
      <c r="N32" s="74" t="s">
        <v>82</v>
      </c>
      <c r="O32" s="76">
        <f>91+2</f>
        <v>93</v>
      </c>
      <c r="P32" s="77" t="s">
        <v>57</v>
      </c>
      <c r="Q32" s="76">
        <f>1411+31</f>
        <v>1442</v>
      </c>
      <c r="R32" s="76">
        <v>105</v>
      </c>
      <c r="S32" s="76">
        <v>1491</v>
      </c>
      <c r="T32" s="77" t="s">
        <v>58</v>
      </c>
      <c r="U32" s="77" t="s">
        <v>59</v>
      </c>
      <c r="V32" s="76">
        <v>1017</v>
      </c>
      <c r="W32" s="76">
        <v>750</v>
      </c>
      <c r="X32" s="77">
        <v>3258</v>
      </c>
      <c r="Y32" s="77">
        <v>77</v>
      </c>
      <c r="Z32" s="77">
        <v>60</v>
      </c>
      <c r="AA32" s="77">
        <v>70.55</v>
      </c>
      <c r="AB32" s="77">
        <v>52</v>
      </c>
      <c r="AC32" s="77" t="s">
        <v>60</v>
      </c>
      <c r="AD32" s="77" t="s">
        <v>60</v>
      </c>
      <c r="AE32" s="78">
        <v>1411</v>
      </c>
      <c r="AF32" s="78">
        <v>80</v>
      </c>
      <c r="AG32" s="78">
        <v>31</v>
      </c>
      <c r="AH32" s="78"/>
      <c r="AI32" s="76">
        <v>91</v>
      </c>
      <c r="AJ32" s="76">
        <v>14</v>
      </c>
      <c r="AK32" s="76">
        <v>2</v>
      </c>
      <c r="AL32" s="76"/>
      <c r="AM32" s="76">
        <v>1491</v>
      </c>
      <c r="AN32" s="76">
        <v>105</v>
      </c>
      <c r="AO32" s="79">
        <v>15.5</v>
      </c>
      <c r="AP32" s="79">
        <v>5.727</v>
      </c>
      <c r="AQ32" s="79">
        <v>15.471</v>
      </c>
      <c r="AR32" s="79" t="s">
        <v>23</v>
      </c>
      <c r="AS32" s="36"/>
    </row>
    <row r="33" spans="1:45" ht="168">
      <c r="A33" s="71" t="s">
        <v>83</v>
      </c>
      <c r="B33" s="72" t="s">
        <v>84</v>
      </c>
      <c r="C33" s="73" t="s">
        <v>85</v>
      </c>
      <c r="D33" s="74">
        <v>1960.85</v>
      </c>
      <c r="E33" s="74" t="s">
        <v>86</v>
      </c>
      <c r="F33" s="74" t="s">
        <v>87</v>
      </c>
      <c r="G33" s="74" t="s">
        <v>88</v>
      </c>
      <c r="H33" s="74" t="s">
        <v>89</v>
      </c>
      <c r="I33" s="74" t="s">
        <v>90</v>
      </c>
      <c r="J33" s="74" t="s">
        <v>91</v>
      </c>
      <c r="K33" s="75" t="s">
        <v>92</v>
      </c>
      <c r="L33" s="74" t="s">
        <v>93</v>
      </c>
      <c r="M33" s="74" t="s">
        <v>94</v>
      </c>
      <c r="N33" s="74" t="s">
        <v>95</v>
      </c>
      <c r="O33" s="76">
        <f>374+4</f>
        <v>378</v>
      </c>
      <c r="P33" s="77" t="s">
        <v>57</v>
      </c>
      <c r="Q33" s="76">
        <f>5797+62</f>
        <v>5859</v>
      </c>
      <c r="R33" s="76">
        <v>3333</v>
      </c>
      <c r="S33" s="76">
        <v>22142</v>
      </c>
      <c r="T33" s="77" t="s">
        <v>96</v>
      </c>
      <c r="U33" s="77" t="s">
        <v>97</v>
      </c>
      <c r="V33" s="76">
        <v>5289</v>
      </c>
      <c r="W33" s="76">
        <v>2510</v>
      </c>
      <c r="X33" s="77">
        <v>29941</v>
      </c>
      <c r="Y33" s="77">
        <v>401</v>
      </c>
      <c r="Z33" s="77">
        <v>202</v>
      </c>
      <c r="AA33" s="77">
        <v>90.27</v>
      </c>
      <c r="AB33" s="77">
        <v>42.84</v>
      </c>
      <c r="AC33" s="77" t="s">
        <v>60</v>
      </c>
      <c r="AD33" s="77" t="s">
        <v>60</v>
      </c>
      <c r="AE33" s="78">
        <v>5797</v>
      </c>
      <c r="AF33" s="78">
        <v>568</v>
      </c>
      <c r="AG33" s="78">
        <v>62</v>
      </c>
      <c r="AH33" s="78">
        <v>15777</v>
      </c>
      <c r="AI33" s="76">
        <v>374</v>
      </c>
      <c r="AJ33" s="76">
        <v>81</v>
      </c>
      <c r="AK33" s="76">
        <v>4</v>
      </c>
      <c r="AL33" s="76">
        <v>2878</v>
      </c>
      <c r="AM33" s="76">
        <v>22142</v>
      </c>
      <c r="AN33" s="76">
        <v>3333</v>
      </c>
      <c r="AO33" s="79">
        <v>15.5</v>
      </c>
      <c r="AP33" s="79">
        <v>7.017</v>
      </c>
      <c r="AQ33" s="79">
        <v>15.53</v>
      </c>
      <c r="AR33" s="79">
        <v>5.482</v>
      </c>
      <c r="AS33" s="36"/>
    </row>
    <row r="34" spans="1:45" ht="168">
      <c r="A34" s="71" t="s">
        <v>98</v>
      </c>
      <c r="B34" s="72" t="s">
        <v>99</v>
      </c>
      <c r="C34" s="73" t="s">
        <v>100</v>
      </c>
      <c r="D34" s="74">
        <v>1794.05</v>
      </c>
      <c r="E34" s="74" t="s">
        <v>101</v>
      </c>
      <c r="F34" s="74">
        <v>2.2</v>
      </c>
      <c r="G34" s="74" t="s">
        <v>102</v>
      </c>
      <c r="H34" s="74" t="s">
        <v>103</v>
      </c>
      <c r="I34" s="74">
        <v>11</v>
      </c>
      <c r="J34" s="74" t="s">
        <v>104</v>
      </c>
      <c r="K34" s="75">
        <v>8.051</v>
      </c>
      <c r="L34" s="74" t="s">
        <v>105</v>
      </c>
      <c r="M34" s="74" t="s">
        <v>106</v>
      </c>
      <c r="N34" s="74">
        <v>89</v>
      </c>
      <c r="O34" s="76">
        <f>168+0</f>
        <v>168</v>
      </c>
      <c r="P34" s="77" t="s">
        <v>57</v>
      </c>
      <c r="Q34" s="76">
        <f>2604+0</f>
        <v>2604</v>
      </c>
      <c r="R34" s="76">
        <v>9342</v>
      </c>
      <c r="S34" s="76">
        <v>23264</v>
      </c>
      <c r="T34" s="77" t="s">
        <v>107</v>
      </c>
      <c r="U34" s="77" t="s">
        <v>108</v>
      </c>
      <c r="V34" s="76">
        <v>2450</v>
      </c>
      <c r="W34" s="76">
        <v>1328</v>
      </c>
      <c r="X34" s="77">
        <v>27042</v>
      </c>
      <c r="Y34" s="77">
        <v>186</v>
      </c>
      <c r="Z34" s="77">
        <v>107</v>
      </c>
      <c r="AA34" s="77">
        <v>94.095</v>
      </c>
      <c r="AB34" s="77">
        <v>51</v>
      </c>
      <c r="AC34" s="77" t="s">
        <v>60</v>
      </c>
      <c r="AD34" s="77" t="s">
        <v>60</v>
      </c>
      <c r="AE34" s="78">
        <v>2604</v>
      </c>
      <c r="AF34" s="78">
        <v>89</v>
      </c>
      <c r="AG34" s="78"/>
      <c r="AH34" s="78">
        <v>20571</v>
      </c>
      <c r="AI34" s="76">
        <v>168</v>
      </c>
      <c r="AJ34" s="76">
        <v>11</v>
      </c>
      <c r="AK34" s="76"/>
      <c r="AL34" s="76">
        <v>9163</v>
      </c>
      <c r="AM34" s="76">
        <v>23264</v>
      </c>
      <c r="AN34" s="76">
        <v>9342</v>
      </c>
      <c r="AO34" s="79">
        <v>15.5</v>
      </c>
      <c r="AP34" s="79">
        <v>8.051</v>
      </c>
      <c r="AQ34" s="79" t="s">
        <v>23</v>
      </c>
      <c r="AR34" s="79">
        <v>2.245</v>
      </c>
      <c r="AS34" s="36"/>
    </row>
    <row r="35" spans="1:45" ht="84">
      <c r="A35" s="71" t="s">
        <v>109</v>
      </c>
      <c r="B35" s="72" t="s">
        <v>110</v>
      </c>
      <c r="C35" s="73" t="s">
        <v>111</v>
      </c>
      <c r="D35" s="74">
        <v>14.38</v>
      </c>
      <c r="E35" s="74" t="s">
        <v>112</v>
      </c>
      <c r="F35" s="74"/>
      <c r="G35" s="74">
        <v>-9166</v>
      </c>
      <c r="H35" s="74" t="s">
        <v>113</v>
      </c>
      <c r="I35" s="74"/>
      <c r="J35" s="74" t="s">
        <v>114</v>
      </c>
      <c r="K35" s="75"/>
      <c r="L35" s="74">
        <v>-20578</v>
      </c>
      <c r="M35" s="74" t="s">
        <v>115</v>
      </c>
      <c r="N35" s="74"/>
      <c r="O35" s="76">
        <f>0+0</f>
        <v>0</v>
      </c>
      <c r="P35" s="77" t="s">
        <v>116</v>
      </c>
      <c r="Q35" s="76">
        <f>0+0</f>
        <v>0</v>
      </c>
      <c r="R35" s="76">
        <v>-9166</v>
      </c>
      <c r="S35" s="76">
        <v>-20578</v>
      </c>
      <c r="T35" s="77"/>
      <c r="U35" s="77"/>
      <c r="V35" s="76"/>
      <c r="W35" s="76"/>
      <c r="X35" s="77">
        <v>-20578</v>
      </c>
      <c r="Y35" s="77"/>
      <c r="Z35" s="77"/>
      <c r="AA35" s="77">
        <v>110.5</v>
      </c>
      <c r="AB35" s="77">
        <v>60.52</v>
      </c>
      <c r="AC35" s="77" t="s">
        <v>60</v>
      </c>
      <c r="AD35" s="77" t="s">
        <v>60</v>
      </c>
      <c r="AE35" s="78"/>
      <c r="AF35" s="78"/>
      <c r="AG35" s="78"/>
      <c r="AH35" s="78">
        <v>-20578</v>
      </c>
      <c r="AI35" s="76"/>
      <c r="AJ35" s="76"/>
      <c r="AK35" s="76"/>
      <c r="AL35" s="76">
        <v>-9166</v>
      </c>
      <c r="AM35" s="76">
        <v>-20578</v>
      </c>
      <c r="AN35" s="76">
        <v>-9166</v>
      </c>
      <c r="AO35" s="79" t="s">
        <v>23</v>
      </c>
      <c r="AP35" s="79" t="s">
        <v>23</v>
      </c>
      <c r="AQ35" s="79" t="s">
        <v>23</v>
      </c>
      <c r="AR35" s="79">
        <v>2.245</v>
      </c>
      <c r="AS35" s="36"/>
    </row>
    <row r="36" spans="1:45" ht="108">
      <c r="A36" s="71" t="s">
        <v>117</v>
      </c>
      <c r="B36" s="72" t="s">
        <v>118</v>
      </c>
      <c r="C36" s="73" t="s">
        <v>119</v>
      </c>
      <c r="D36" s="74">
        <v>4.19</v>
      </c>
      <c r="E36" s="74" t="s">
        <v>120</v>
      </c>
      <c r="F36" s="74"/>
      <c r="G36" s="74">
        <v>2671</v>
      </c>
      <c r="H36" s="74" t="s">
        <v>121</v>
      </c>
      <c r="I36" s="74"/>
      <c r="J36" s="74" t="s">
        <v>122</v>
      </c>
      <c r="K36" s="75"/>
      <c r="L36" s="74">
        <v>13302</v>
      </c>
      <c r="M36" s="74" t="s">
        <v>123</v>
      </c>
      <c r="N36" s="74"/>
      <c r="O36" s="76">
        <f>0+0</f>
        <v>0</v>
      </c>
      <c r="P36" s="77" t="s">
        <v>116</v>
      </c>
      <c r="Q36" s="76">
        <f>0+0</f>
        <v>0</v>
      </c>
      <c r="R36" s="76">
        <v>2671</v>
      </c>
      <c r="S36" s="76">
        <v>13302</v>
      </c>
      <c r="T36" s="77"/>
      <c r="U36" s="77"/>
      <c r="V36" s="76"/>
      <c r="W36" s="76"/>
      <c r="X36" s="77">
        <v>13302</v>
      </c>
      <c r="Y36" s="77"/>
      <c r="Z36" s="77"/>
      <c r="AA36" s="77">
        <v>110.5</v>
      </c>
      <c r="AB36" s="77">
        <v>60.52</v>
      </c>
      <c r="AC36" s="77" t="s">
        <v>60</v>
      </c>
      <c r="AD36" s="77" t="s">
        <v>60</v>
      </c>
      <c r="AE36" s="78"/>
      <c r="AF36" s="78"/>
      <c r="AG36" s="78"/>
      <c r="AH36" s="78">
        <v>13302</v>
      </c>
      <c r="AI36" s="76"/>
      <c r="AJ36" s="76"/>
      <c r="AK36" s="76"/>
      <c r="AL36" s="76">
        <v>2671</v>
      </c>
      <c r="AM36" s="76">
        <v>13302</v>
      </c>
      <c r="AN36" s="76">
        <v>2671</v>
      </c>
      <c r="AO36" s="79" t="s">
        <v>23</v>
      </c>
      <c r="AP36" s="79" t="s">
        <v>23</v>
      </c>
      <c r="AQ36" s="79" t="s">
        <v>23</v>
      </c>
      <c r="AR36" s="79">
        <v>4.98</v>
      </c>
      <c r="AS36" s="36"/>
    </row>
    <row r="37" spans="1:45" ht="180">
      <c r="A37" s="71" t="s">
        <v>124</v>
      </c>
      <c r="B37" s="72" t="s">
        <v>125</v>
      </c>
      <c r="C37" s="73" t="s">
        <v>126</v>
      </c>
      <c r="D37" s="74">
        <v>13746.25</v>
      </c>
      <c r="E37" s="74" t="s">
        <v>127</v>
      </c>
      <c r="F37" s="74" t="s">
        <v>128</v>
      </c>
      <c r="G37" s="74" t="s">
        <v>129</v>
      </c>
      <c r="H37" s="74" t="s">
        <v>130</v>
      </c>
      <c r="I37" s="74" t="s">
        <v>131</v>
      </c>
      <c r="J37" s="74" t="s">
        <v>132</v>
      </c>
      <c r="K37" s="75" t="s">
        <v>133</v>
      </c>
      <c r="L37" s="74" t="s">
        <v>134</v>
      </c>
      <c r="M37" s="74" t="s">
        <v>135</v>
      </c>
      <c r="N37" s="74" t="s">
        <v>136</v>
      </c>
      <c r="O37" s="76">
        <f>2039+64</f>
        <v>2103</v>
      </c>
      <c r="P37" s="77" t="s">
        <v>57</v>
      </c>
      <c r="Q37" s="76">
        <f>31605+992</f>
        <v>32597</v>
      </c>
      <c r="R37" s="76">
        <v>71580</v>
      </c>
      <c r="S37" s="76">
        <v>230347</v>
      </c>
      <c r="T37" s="77" t="s">
        <v>137</v>
      </c>
      <c r="U37" s="77" t="s">
        <v>138</v>
      </c>
      <c r="V37" s="76">
        <v>29924</v>
      </c>
      <c r="W37" s="76">
        <v>14408</v>
      </c>
      <c r="X37" s="77">
        <v>274679</v>
      </c>
      <c r="Y37" s="77">
        <v>2271</v>
      </c>
      <c r="Z37" s="77">
        <v>1162</v>
      </c>
      <c r="AA37" s="77">
        <v>91.8</v>
      </c>
      <c r="AB37" s="77">
        <v>44.2</v>
      </c>
      <c r="AC37" s="77" t="s">
        <v>60</v>
      </c>
      <c r="AD37" s="77" t="s">
        <v>60</v>
      </c>
      <c r="AE37" s="78">
        <v>31605</v>
      </c>
      <c r="AF37" s="78">
        <v>5017</v>
      </c>
      <c r="AG37" s="78">
        <v>992</v>
      </c>
      <c r="AH37" s="78">
        <v>193725</v>
      </c>
      <c r="AI37" s="76">
        <v>2039</v>
      </c>
      <c r="AJ37" s="76">
        <v>771</v>
      </c>
      <c r="AK37" s="76">
        <v>64</v>
      </c>
      <c r="AL37" s="76">
        <v>68770</v>
      </c>
      <c r="AM37" s="76">
        <v>230347</v>
      </c>
      <c r="AN37" s="76">
        <v>71580</v>
      </c>
      <c r="AO37" s="79">
        <v>15.5</v>
      </c>
      <c r="AP37" s="79">
        <v>6.507</v>
      </c>
      <c r="AQ37" s="79">
        <v>15.502</v>
      </c>
      <c r="AR37" s="79">
        <v>2.817</v>
      </c>
      <c r="AS37" s="36"/>
    </row>
    <row r="38" spans="1:45" ht="84">
      <c r="A38" s="71" t="s">
        <v>139</v>
      </c>
      <c r="B38" s="72" t="s">
        <v>140</v>
      </c>
      <c r="C38" s="73" t="s">
        <v>141</v>
      </c>
      <c r="D38" s="74">
        <v>91.01</v>
      </c>
      <c r="E38" s="74" t="s">
        <v>142</v>
      </c>
      <c r="F38" s="74"/>
      <c r="G38" s="74">
        <v>-60658</v>
      </c>
      <c r="H38" s="74" t="s">
        <v>143</v>
      </c>
      <c r="I38" s="74"/>
      <c r="J38" s="74" t="s">
        <v>144</v>
      </c>
      <c r="K38" s="75"/>
      <c r="L38" s="74">
        <v>-169357</v>
      </c>
      <c r="M38" s="74" t="s">
        <v>145</v>
      </c>
      <c r="N38" s="74"/>
      <c r="O38" s="76">
        <f>0+0</f>
        <v>0</v>
      </c>
      <c r="P38" s="77" t="s">
        <v>116</v>
      </c>
      <c r="Q38" s="76">
        <f>0+0</f>
        <v>0</v>
      </c>
      <c r="R38" s="76">
        <v>-60658</v>
      </c>
      <c r="S38" s="76">
        <v>-169357</v>
      </c>
      <c r="T38" s="77"/>
      <c r="U38" s="77"/>
      <c r="V38" s="76"/>
      <c r="W38" s="76"/>
      <c r="X38" s="77">
        <v>-169357</v>
      </c>
      <c r="Y38" s="77"/>
      <c r="Z38" s="77"/>
      <c r="AA38" s="77">
        <v>91.8</v>
      </c>
      <c r="AB38" s="77">
        <v>44.2</v>
      </c>
      <c r="AC38" s="77" t="s">
        <v>60</v>
      </c>
      <c r="AD38" s="77" t="s">
        <v>60</v>
      </c>
      <c r="AE38" s="78"/>
      <c r="AF38" s="78"/>
      <c r="AG38" s="78"/>
      <c r="AH38" s="78">
        <v>-169357</v>
      </c>
      <c r="AI38" s="76"/>
      <c r="AJ38" s="76"/>
      <c r="AK38" s="76"/>
      <c r="AL38" s="76">
        <v>-60658</v>
      </c>
      <c r="AM38" s="76">
        <v>-169357</v>
      </c>
      <c r="AN38" s="76">
        <v>-60658</v>
      </c>
      <c r="AO38" s="79" t="s">
        <v>23</v>
      </c>
      <c r="AP38" s="79" t="s">
        <v>23</v>
      </c>
      <c r="AQ38" s="79" t="s">
        <v>23</v>
      </c>
      <c r="AR38" s="79">
        <v>2.792</v>
      </c>
      <c r="AS38" s="36"/>
    </row>
    <row r="39" spans="1:45" ht="108">
      <c r="A39" s="71" t="s">
        <v>146</v>
      </c>
      <c r="B39" s="72" t="s">
        <v>147</v>
      </c>
      <c r="C39" s="73" t="s">
        <v>148</v>
      </c>
      <c r="D39" s="74">
        <v>55.89</v>
      </c>
      <c r="E39" s="74" t="s">
        <v>149</v>
      </c>
      <c r="F39" s="74"/>
      <c r="G39" s="74">
        <v>37251</v>
      </c>
      <c r="H39" s="74" t="s">
        <v>150</v>
      </c>
      <c r="I39" s="74"/>
      <c r="J39" s="74" t="s">
        <v>151</v>
      </c>
      <c r="K39" s="75"/>
      <c r="L39" s="74">
        <v>185510</v>
      </c>
      <c r="M39" s="74" t="s">
        <v>152</v>
      </c>
      <c r="N39" s="74"/>
      <c r="O39" s="76">
        <f>0+0</f>
        <v>0</v>
      </c>
      <c r="P39" s="77" t="s">
        <v>116</v>
      </c>
      <c r="Q39" s="76">
        <f>0+0</f>
        <v>0</v>
      </c>
      <c r="R39" s="76">
        <v>37251</v>
      </c>
      <c r="S39" s="76">
        <v>185510</v>
      </c>
      <c r="T39" s="77"/>
      <c r="U39" s="77"/>
      <c r="V39" s="76"/>
      <c r="W39" s="76"/>
      <c r="X39" s="77">
        <v>185510</v>
      </c>
      <c r="Y39" s="77"/>
      <c r="Z39" s="77"/>
      <c r="AA39" s="77">
        <v>91.8</v>
      </c>
      <c r="AB39" s="77">
        <v>44.2</v>
      </c>
      <c r="AC39" s="77" t="s">
        <v>60</v>
      </c>
      <c r="AD39" s="77" t="s">
        <v>60</v>
      </c>
      <c r="AE39" s="78"/>
      <c r="AF39" s="78"/>
      <c r="AG39" s="78"/>
      <c r="AH39" s="78">
        <v>185510</v>
      </c>
      <c r="AI39" s="76"/>
      <c r="AJ39" s="76"/>
      <c r="AK39" s="76"/>
      <c r="AL39" s="76">
        <v>37251</v>
      </c>
      <c r="AM39" s="76">
        <v>185510</v>
      </c>
      <c r="AN39" s="76">
        <v>37251</v>
      </c>
      <c r="AO39" s="79" t="s">
        <v>23</v>
      </c>
      <c r="AP39" s="79" t="s">
        <v>23</v>
      </c>
      <c r="AQ39" s="79" t="s">
        <v>23</v>
      </c>
      <c r="AR39" s="79">
        <v>4.98</v>
      </c>
      <c r="AS39" s="36"/>
    </row>
    <row r="40" spans="1:45" ht="180">
      <c r="A40" s="71" t="s">
        <v>153</v>
      </c>
      <c r="B40" s="72" t="s">
        <v>154</v>
      </c>
      <c r="C40" s="73" t="s">
        <v>155</v>
      </c>
      <c r="D40" s="74">
        <v>6788.44</v>
      </c>
      <c r="E40" s="74" t="s">
        <v>156</v>
      </c>
      <c r="F40" s="74">
        <v>100.64</v>
      </c>
      <c r="G40" s="74" t="s">
        <v>157</v>
      </c>
      <c r="H40" s="74" t="s">
        <v>158</v>
      </c>
      <c r="I40" s="74">
        <v>60</v>
      </c>
      <c r="J40" s="74" t="s">
        <v>159</v>
      </c>
      <c r="K40" s="75">
        <v>7.986</v>
      </c>
      <c r="L40" s="74" t="s">
        <v>160</v>
      </c>
      <c r="M40" s="74" t="s">
        <v>161</v>
      </c>
      <c r="N40" s="74">
        <v>479</v>
      </c>
      <c r="O40" s="76">
        <f>796+0</f>
        <v>796</v>
      </c>
      <c r="P40" s="77" t="s">
        <v>57</v>
      </c>
      <c r="Q40" s="76">
        <f>12338+0</f>
        <v>12338</v>
      </c>
      <c r="R40" s="76">
        <v>4029</v>
      </c>
      <c r="S40" s="76">
        <v>37078</v>
      </c>
      <c r="T40" s="77" t="s">
        <v>96</v>
      </c>
      <c r="U40" s="77" t="s">
        <v>97</v>
      </c>
      <c r="V40" s="76">
        <v>11138</v>
      </c>
      <c r="W40" s="76">
        <v>5286</v>
      </c>
      <c r="X40" s="77">
        <v>53502</v>
      </c>
      <c r="Y40" s="77">
        <v>845</v>
      </c>
      <c r="Z40" s="77">
        <v>426</v>
      </c>
      <c r="AA40" s="77">
        <v>90.27</v>
      </c>
      <c r="AB40" s="77">
        <v>42.84</v>
      </c>
      <c r="AC40" s="77" t="s">
        <v>60</v>
      </c>
      <c r="AD40" s="77" t="s">
        <v>60</v>
      </c>
      <c r="AE40" s="78">
        <v>12338</v>
      </c>
      <c r="AF40" s="78">
        <v>479</v>
      </c>
      <c r="AG40" s="78"/>
      <c r="AH40" s="78">
        <v>24261</v>
      </c>
      <c r="AI40" s="76">
        <v>796</v>
      </c>
      <c r="AJ40" s="76">
        <v>60</v>
      </c>
      <c r="AK40" s="76"/>
      <c r="AL40" s="76">
        <v>3173</v>
      </c>
      <c r="AM40" s="76">
        <v>37078</v>
      </c>
      <c r="AN40" s="76">
        <v>4029</v>
      </c>
      <c r="AO40" s="79">
        <v>15.5</v>
      </c>
      <c r="AP40" s="79">
        <v>7.986</v>
      </c>
      <c r="AQ40" s="79" t="s">
        <v>23</v>
      </c>
      <c r="AR40" s="79">
        <v>7.646</v>
      </c>
      <c r="AS40" s="36"/>
    </row>
    <row r="41" spans="1:45" ht="96">
      <c r="A41" s="71" t="s">
        <v>162</v>
      </c>
      <c r="B41" s="72" t="s">
        <v>163</v>
      </c>
      <c r="C41" s="73" t="s">
        <v>164</v>
      </c>
      <c r="D41" s="74">
        <v>186.62</v>
      </c>
      <c r="E41" s="74" t="s">
        <v>165</v>
      </c>
      <c r="F41" s="74"/>
      <c r="G41" s="74">
        <v>3564</v>
      </c>
      <c r="H41" s="74" t="s">
        <v>166</v>
      </c>
      <c r="I41" s="74"/>
      <c r="J41" s="74" t="s">
        <v>167</v>
      </c>
      <c r="K41" s="75"/>
      <c r="L41" s="74">
        <v>9498</v>
      </c>
      <c r="M41" s="74" t="s">
        <v>168</v>
      </c>
      <c r="N41" s="74"/>
      <c r="O41" s="76">
        <f>0+0</f>
        <v>0</v>
      </c>
      <c r="P41" s="77" t="s">
        <v>116</v>
      </c>
      <c r="Q41" s="76">
        <f>0+0</f>
        <v>0</v>
      </c>
      <c r="R41" s="76">
        <v>3564</v>
      </c>
      <c r="S41" s="76">
        <v>9498</v>
      </c>
      <c r="T41" s="77"/>
      <c r="U41" s="77"/>
      <c r="V41" s="76"/>
      <c r="W41" s="76"/>
      <c r="X41" s="77">
        <v>9498</v>
      </c>
      <c r="Y41" s="77"/>
      <c r="Z41" s="77"/>
      <c r="AA41" s="77">
        <v>91.8</v>
      </c>
      <c r="AB41" s="77">
        <v>44.2</v>
      </c>
      <c r="AC41" s="77" t="s">
        <v>60</v>
      </c>
      <c r="AD41" s="77" t="s">
        <v>60</v>
      </c>
      <c r="AE41" s="78"/>
      <c r="AF41" s="78"/>
      <c r="AG41" s="78"/>
      <c r="AH41" s="78">
        <v>9498</v>
      </c>
      <c r="AI41" s="76"/>
      <c r="AJ41" s="76"/>
      <c r="AK41" s="76"/>
      <c r="AL41" s="76">
        <v>3564</v>
      </c>
      <c r="AM41" s="76">
        <v>9498</v>
      </c>
      <c r="AN41" s="76">
        <v>3564</v>
      </c>
      <c r="AO41" s="79" t="s">
        <v>23</v>
      </c>
      <c r="AP41" s="79" t="s">
        <v>23</v>
      </c>
      <c r="AQ41" s="79" t="s">
        <v>23</v>
      </c>
      <c r="AR41" s="79">
        <v>2.665</v>
      </c>
      <c r="AS41" s="36"/>
    </row>
    <row r="42" spans="1:45" ht="168">
      <c r="A42" s="71" t="s">
        <v>169</v>
      </c>
      <c r="B42" s="72" t="s">
        <v>170</v>
      </c>
      <c r="C42" s="73" t="s">
        <v>171</v>
      </c>
      <c r="D42" s="74">
        <v>354.41</v>
      </c>
      <c r="E42" s="74" t="s">
        <v>172</v>
      </c>
      <c r="F42" s="74" t="s">
        <v>173</v>
      </c>
      <c r="G42" s="74" t="s">
        <v>174</v>
      </c>
      <c r="H42" s="74" t="s">
        <v>175</v>
      </c>
      <c r="I42" s="74" t="s">
        <v>176</v>
      </c>
      <c r="J42" s="74" t="s">
        <v>177</v>
      </c>
      <c r="K42" s="75" t="s">
        <v>178</v>
      </c>
      <c r="L42" s="74" t="s">
        <v>179</v>
      </c>
      <c r="M42" s="74" t="s">
        <v>180</v>
      </c>
      <c r="N42" s="74" t="s">
        <v>181</v>
      </c>
      <c r="O42" s="76">
        <f>187+5</f>
        <v>192</v>
      </c>
      <c r="P42" s="77" t="s">
        <v>57</v>
      </c>
      <c r="Q42" s="76">
        <f>2899+77</f>
        <v>2976</v>
      </c>
      <c r="R42" s="76">
        <v>1063</v>
      </c>
      <c r="S42" s="76">
        <v>7849</v>
      </c>
      <c r="T42" s="77" t="s">
        <v>96</v>
      </c>
      <c r="U42" s="77" t="s">
        <v>97</v>
      </c>
      <c r="V42" s="76">
        <v>2686</v>
      </c>
      <c r="W42" s="76">
        <v>1275</v>
      </c>
      <c r="X42" s="77">
        <v>11810</v>
      </c>
      <c r="Y42" s="77">
        <v>204</v>
      </c>
      <c r="Z42" s="77">
        <v>103</v>
      </c>
      <c r="AA42" s="77">
        <v>90.27</v>
      </c>
      <c r="AB42" s="77">
        <v>42.84</v>
      </c>
      <c r="AC42" s="77" t="s">
        <v>60</v>
      </c>
      <c r="AD42" s="77" t="s">
        <v>60</v>
      </c>
      <c r="AE42" s="78">
        <v>2899</v>
      </c>
      <c r="AF42" s="78">
        <v>577</v>
      </c>
      <c r="AG42" s="78">
        <v>77</v>
      </c>
      <c r="AH42" s="78">
        <v>4373</v>
      </c>
      <c r="AI42" s="76">
        <v>187</v>
      </c>
      <c r="AJ42" s="76">
        <v>82</v>
      </c>
      <c r="AK42" s="76">
        <v>5</v>
      </c>
      <c r="AL42" s="76">
        <v>794</v>
      </c>
      <c r="AM42" s="76">
        <v>7849</v>
      </c>
      <c r="AN42" s="76">
        <v>1063</v>
      </c>
      <c r="AO42" s="79">
        <v>15.5</v>
      </c>
      <c r="AP42" s="79">
        <v>7.038</v>
      </c>
      <c r="AQ42" s="79">
        <v>15.493</v>
      </c>
      <c r="AR42" s="79">
        <v>5.507</v>
      </c>
      <c r="AS42" s="36"/>
    </row>
    <row r="43" spans="1:45" ht="192">
      <c r="A43" s="71" t="s">
        <v>182</v>
      </c>
      <c r="B43" s="72" t="s">
        <v>183</v>
      </c>
      <c r="C43" s="73" t="s">
        <v>184</v>
      </c>
      <c r="D43" s="74">
        <v>13972.11</v>
      </c>
      <c r="E43" s="74" t="s">
        <v>185</v>
      </c>
      <c r="F43" s="74" t="s">
        <v>186</v>
      </c>
      <c r="G43" s="74" t="s">
        <v>187</v>
      </c>
      <c r="H43" s="74" t="s">
        <v>188</v>
      </c>
      <c r="I43" s="74">
        <v>3</v>
      </c>
      <c r="J43" s="74" t="s">
        <v>189</v>
      </c>
      <c r="K43" s="75" t="s">
        <v>190</v>
      </c>
      <c r="L43" s="74" t="s">
        <v>191</v>
      </c>
      <c r="M43" s="74" t="s">
        <v>192</v>
      </c>
      <c r="N43" s="74">
        <v>19</v>
      </c>
      <c r="O43" s="76">
        <f>95+0</f>
        <v>95</v>
      </c>
      <c r="P43" s="77" t="s">
        <v>57</v>
      </c>
      <c r="Q43" s="76">
        <f>1473+0</f>
        <v>1473</v>
      </c>
      <c r="R43" s="76">
        <v>1257</v>
      </c>
      <c r="S43" s="76">
        <v>4055</v>
      </c>
      <c r="T43" s="77" t="s">
        <v>137</v>
      </c>
      <c r="U43" s="77" t="s">
        <v>138</v>
      </c>
      <c r="V43" s="76">
        <v>1352</v>
      </c>
      <c r="W43" s="76">
        <v>651</v>
      </c>
      <c r="X43" s="77">
        <v>6058</v>
      </c>
      <c r="Y43" s="77">
        <v>103</v>
      </c>
      <c r="Z43" s="77">
        <v>52</v>
      </c>
      <c r="AA43" s="77">
        <v>91.8</v>
      </c>
      <c r="AB43" s="77">
        <v>44.2</v>
      </c>
      <c r="AC43" s="77" t="s">
        <v>60</v>
      </c>
      <c r="AD43" s="77" t="s">
        <v>60</v>
      </c>
      <c r="AE43" s="78">
        <v>1473</v>
      </c>
      <c r="AF43" s="78">
        <v>19</v>
      </c>
      <c r="AG43" s="78"/>
      <c r="AH43" s="78">
        <v>2563</v>
      </c>
      <c r="AI43" s="76">
        <v>95</v>
      </c>
      <c r="AJ43" s="76">
        <v>3</v>
      </c>
      <c r="AK43" s="76"/>
      <c r="AL43" s="76">
        <v>1159</v>
      </c>
      <c r="AM43" s="76">
        <v>4055</v>
      </c>
      <c r="AN43" s="76">
        <v>1257</v>
      </c>
      <c r="AO43" s="79">
        <v>15.5</v>
      </c>
      <c r="AP43" s="79">
        <v>6.302</v>
      </c>
      <c r="AQ43" s="79">
        <v>15.506</v>
      </c>
      <c r="AR43" s="79">
        <v>2.211</v>
      </c>
      <c r="AS43" s="36"/>
    </row>
    <row r="44" spans="1:45" ht="168">
      <c r="A44" s="71" t="s">
        <v>193</v>
      </c>
      <c r="B44" s="72" t="s">
        <v>194</v>
      </c>
      <c r="C44" s="73" t="s">
        <v>171</v>
      </c>
      <c r="D44" s="74">
        <v>354.41</v>
      </c>
      <c r="E44" s="74" t="s">
        <v>172</v>
      </c>
      <c r="F44" s="74" t="s">
        <v>173</v>
      </c>
      <c r="G44" s="74" t="s">
        <v>174</v>
      </c>
      <c r="H44" s="74" t="s">
        <v>175</v>
      </c>
      <c r="I44" s="74" t="s">
        <v>176</v>
      </c>
      <c r="J44" s="74" t="s">
        <v>177</v>
      </c>
      <c r="K44" s="75" t="s">
        <v>178</v>
      </c>
      <c r="L44" s="74" t="s">
        <v>179</v>
      </c>
      <c r="M44" s="74" t="s">
        <v>180</v>
      </c>
      <c r="N44" s="74" t="s">
        <v>181</v>
      </c>
      <c r="O44" s="76">
        <f>187+5</f>
        <v>192</v>
      </c>
      <c r="P44" s="77" t="s">
        <v>57</v>
      </c>
      <c r="Q44" s="76">
        <f>2899+77</f>
        <v>2976</v>
      </c>
      <c r="R44" s="76">
        <v>1063</v>
      </c>
      <c r="S44" s="76">
        <v>7849</v>
      </c>
      <c r="T44" s="77" t="s">
        <v>96</v>
      </c>
      <c r="U44" s="77" t="s">
        <v>97</v>
      </c>
      <c r="V44" s="76">
        <v>2686</v>
      </c>
      <c r="W44" s="76">
        <v>1275</v>
      </c>
      <c r="X44" s="77">
        <v>11810</v>
      </c>
      <c r="Y44" s="77">
        <v>204</v>
      </c>
      <c r="Z44" s="77">
        <v>103</v>
      </c>
      <c r="AA44" s="77">
        <v>90.27</v>
      </c>
      <c r="AB44" s="77">
        <v>42.84</v>
      </c>
      <c r="AC44" s="77" t="s">
        <v>60</v>
      </c>
      <c r="AD44" s="77" t="s">
        <v>60</v>
      </c>
      <c r="AE44" s="78">
        <v>2899</v>
      </c>
      <c r="AF44" s="78">
        <v>577</v>
      </c>
      <c r="AG44" s="78">
        <v>77</v>
      </c>
      <c r="AH44" s="78">
        <v>4373</v>
      </c>
      <c r="AI44" s="76">
        <v>187</v>
      </c>
      <c r="AJ44" s="76">
        <v>82</v>
      </c>
      <c r="AK44" s="76">
        <v>5</v>
      </c>
      <c r="AL44" s="76">
        <v>794</v>
      </c>
      <c r="AM44" s="76">
        <v>7849</v>
      </c>
      <c r="AN44" s="76">
        <v>1063</v>
      </c>
      <c r="AO44" s="79">
        <v>15.5</v>
      </c>
      <c r="AP44" s="79">
        <v>7.038</v>
      </c>
      <c r="AQ44" s="79">
        <v>15.493</v>
      </c>
      <c r="AR44" s="79">
        <v>5.507</v>
      </c>
      <c r="AS44" s="36"/>
    </row>
    <row r="45" spans="1:45" ht="192">
      <c r="A45" s="71" t="s">
        <v>195</v>
      </c>
      <c r="B45" s="72" t="s">
        <v>196</v>
      </c>
      <c r="C45" s="73" t="s">
        <v>197</v>
      </c>
      <c r="D45" s="74">
        <v>3738.89</v>
      </c>
      <c r="E45" s="74" t="s">
        <v>198</v>
      </c>
      <c r="F45" s="74" t="s">
        <v>199</v>
      </c>
      <c r="G45" s="74" t="s">
        <v>200</v>
      </c>
      <c r="H45" s="74" t="s">
        <v>201</v>
      </c>
      <c r="I45" s="74" t="s">
        <v>202</v>
      </c>
      <c r="J45" s="74" t="s">
        <v>203</v>
      </c>
      <c r="K45" s="75" t="s">
        <v>204</v>
      </c>
      <c r="L45" s="74" t="s">
        <v>205</v>
      </c>
      <c r="M45" s="74" t="s">
        <v>206</v>
      </c>
      <c r="N45" s="74" t="s">
        <v>207</v>
      </c>
      <c r="O45" s="76">
        <f>1118+10</f>
        <v>1128</v>
      </c>
      <c r="P45" s="77" t="s">
        <v>57</v>
      </c>
      <c r="Q45" s="76">
        <f>17329+155</f>
        <v>17484</v>
      </c>
      <c r="R45" s="76">
        <v>14925</v>
      </c>
      <c r="S45" s="76">
        <v>67234</v>
      </c>
      <c r="T45" s="77" t="s">
        <v>107</v>
      </c>
      <c r="U45" s="77" t="s">
        <v>108</v>
      </c>
      <c r="V45" s="76">
        <v>16452</v>
      </c>
      <c r="W45" s="76">
        <v>8917</v>
      </c>
      <c r="X45" s="77">
        <v>92603</v>
      </c>
      <c r="Y45" s="77">
        <v>1249</v>
      </c>
      <c r="Z45" s="77">
        <v>719</v>
      </c>
      <c r="AA45" s="77">
        <v>94.095</v>
      </c>
      <c r="AB45" s="77">
        <v>51</v>
      </c>
      <c r="AC45" s="77" t="s">
        <v>60</v>
      </c>
      <c r="AD45" s="77" t="s">
        <v>60</v>
      </c>
      <c r="AE45" s="78">
        <v>17329</v>
      </c>
      <c r="AF45" s="78">
        <v>3667</v>
      </c>
      <c r="AG45" s="78">
        <v>155</v>
      </c>
      <c r="AH45" s="78">
        <v>46238</v>
      </c>
      <c r="AI45" s="76">
        <v>1118</v>
      </c>
      <c r="AJ45" s="76">
        <v>451</v>
      </c>
      <c r="AK45" s="76">
        <v>10</v>
      </c>
      <c r="AL45" s="76">
        <v>13356</v>
      </c>
      <c r="AM45" s="76">
        <v>67234</v>
      </c>
      <c r="AN45" s="76">
        <v>14925</v>
      </c>
      <c r="AO45" s="79">
        <v>15.5</v>
      </c>
      <c r="AP45" s="79">
        <v>8.13</v>
      </c>
      <c r="AQ45" s="79">
        <v>15.487</v>
      </c>
      <c r="AR45" s="79">
        <v>3.462</v>
      </c>
      <c r="AS45" s="36"/>
    </row>
    <row r="46" spans="1:45" ht="96">
      <c r="A46" s="71" t="s">
        <v>208</v>
      </c>
      <c r="B46" s="72" t="s">
        <v>209</v>
      </c>
      <c r="C46" s="73" t="s">
        <v>210</v>
      </c>
      <c r="D46" s="74">
        <v>812.14</v>
      </c>
      <c r="E46" s="74" t="s">
        <v>211</v>
      </c>
      <c r="F46" s="74"/>
      <c r="G46" s="74">
        <v>-13360</v>
      </c>
      <c r="H46" s="74" t="s">
        <v>212</v>
      </c>
      <c r="I46" s="74"/>
      <c r="J46" s="74" t="s">
        <v>213</v>
      </c>
      <c r="K46" s="75"/>
      <c r="L46" s="74">
        <v>-46252</v>
      </c>
      <c r="M46" s="74" t="s">
        <v>214</v>
      </c>
      <c r="N46" s="74"/>
      <c r="O46" s="76">
        <f>0+0</f>
        <v>0</v>
      </c>
      <c r="P46" s="77" t="s">
        <v>116</v>
      </c>
      <c r="Q46" s="76">
        <f>0+0</f>
        <v>0</v>
      </c>
      <c r="R46" s="76">
        <v>-13360</v>
      </c>
      <c r="S46" s="76">
        <v>-46252</v>
      </c>
      <c r="T46" s="77"/>
      <c r="U46" s="77"/>
      <c r="V46" s="76"/>
      <c r="W46" s="76"/>
      <c r="X46" s="77">
        <v>-46252</v>
      </c>
      <c r="Y46" s="77"/>
      <c r="Z46" s="77"/>
      <c r="AA46" s="77">
        <v>94.095</v>
      </c>
      <c r="AB46" s="77">
        <v>51</v>
      </c>
      <c r="AC46" s="77" t="s">
        <v>60</v>
      </c>
      <c r="AD46" s="77" t="s">
        <v>60</v>
      </c>
      <c r="AE46" s="78"/>
      <c r="AF46" s="78"/>
      <c r="AG46" s="78"/>
      <c r="AH46" s="78">
        <v>-46252</v>
      </c>
      <c r="AI46" s="76"/>
      <c r="AJ46" s="76"/>
      <c r="AK46" s="76"/>
      <c r="AL46" s="76">
        <v>-13360</v>
      </c>
      <c r="AM46" s="76">
        <v>-46252</v>
      </c>
      <c r="AN46" s="76">
        <v>-13360</v>
      </c>
      <c r="AO46" s="79" t="s">
        <v>23</v>
      </c>
      <c r="AP46" s="79" t="s">
        <v>23</v>
      </c>
      <c r="AQ46" s="79" t="s">
        <v>23</v>
      </c>
      <c r="AR46" s="79">
        <v>3.462</v>
      </c>
      <c r="AS46" s="36"/>
    </row>
    <row r="47" spans="1:45" ht="84">
      <c r="A47" s="71" t="s">
        <v>215</v>
      </c>
      <c r="B47" s="72" t="s">
        <v>216</v>
      </c>
      <c r="C47" s="73" t="s">
        <v>217</v>
      </c>
      <c r="D47" s="74">
        <v>1179.07</v>
      </c>
      <c r="E47" s="74" t="s">
        <v>218</v>
      </c>
      <c r="F47" s="74"/>
      <c r="G47" s="74">
        <v>23534</v>
      </c>
      <c r="H47" s="74" t="s">
        <v>219</v>
      </c>
      <c r="I47" s="74"/>
      <c r="J47" s="74" t="s">
        <v>220</v>
      </c>
      <c r="K47" s="75"/>
      <c r="L47" s="74">
        <v>94842</v>
      </c>
      <c r="M47" s="74" t="s">
        <v>221</v>
      </c>
      <c r="N47" s="74"/>
      <c r="O47" s="76">
        <f>0+0</f>
        <v>0</v>
      </c>
      <c r="P47" s="77" t="s">
        <v>116</v>
      </c>
      <c r="Q47" s="76">
        <f>0+0</f>
        <v>0</v>
      </c>
      <c r="R47" s="76">
        <v>23534</v>
      </c>
      <c r="S47" s="76">
        <v>94842</v>
      </c>
      <c r="T47" s="77"/>
      <c r="U47" s="77"/>
      <c r="V47" s="76"/>
      <c r="W47" s="76"/>
      <c r="X47" s="77">
        <v>94842</v>
      </c>
      <c r="Y47" s="77"/>
      <c r="Z47" s="77"/>
      <c r="AA47" s="77">
        <v>76.5</v>
      </c>
      <c r="AB47" s="77">
        <v>47.6</v>
      </c>
      <c r="AC47" s="77" t="s">
        <v>60</v>
      </c>
      <c r="AD47" s="77" t="s">
        <v>60</v>
      </c>
      <c r="AE47" s="78"/>
      <c r="AF47" s="78"/>
      <c r="AG47" s="78"/>
      <c r="AH47" s="78">
        <v>94842</v>
      </c>
      <c r="AI47" s="76"/>
      <c r="AJ47" s="76"/>
      <c r="AK47" s="76"/>
      <c r="AL47" s="76">
        <v>23534</v>
      </c>
      <c r="AM47" s="76">
        <v>94842</v>
      </c>
      <c r="AN47" s="76">
        <v>23534</v>
      </c>
      <c r="AO47" s="79" t="s">
        <v>23</v>
      </c>
      <c r="AP47" s="79" t="s">
        <v>23</v>
      </c>
      <c r="AQ47" s="79" t="s">
        <v>23</v>
      </c>
      <c r="AR47" s="79">
        <v>4.03</v>
      </c>
      <c r="AS47" s="36"/>
    </row>
    <row r="48" spans="1:45" ht="17.25" customHeight="1">
      <c r="A48" s="80" t="s">
        <v>222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36"/>
    </row>
    <row r="49" spans="1:45" ht="108">
      <c r="A49" s="71" t="s">
        <v>223</v>
      </c>
      <c r="B49" s="72" t="s">
        <v>224</v>
      </c>
      <c r="C49" s="73" t="s">
        <v>225</v>
      </c>
      <c r="D49" s="74">
        <v>146.1</v>
      </c>
      <c r="E49" s="74">
        <v>69.84</v>
      </c>
      <c r="F49" s="74" t="s">
        <v>226</v>
      </c>
      <c r="G49" s="74" t="s">
        <v>227</v>
      </c>
      <c r="H49" s="74">
        <v>211</v>
      </c>
      <c r="I49" s="74" t="s">
        <v>228</v>
      </c>
      <c r="J49" s="74" t="s">
        <v>229</v>
      </c>
      <c r="K49" s="75" t="s">
        <v>230</v>
      </c>
      <c r="L49" s="74" t="s">
        <v>231</v>
      </c>
      <c r="M49" s="74">
        <v>3271</v>
      </c>
      <c r="N49" s="74" t="s">
        <v>232</v>
      </c>
      <c r="O49" s="76">
        <f>211+32</f>
        <v>243</v>
      </c>
      <c r="P49" s="77" t="s">
        <v>57</v>
      </c>
      <c r="Q49" s="76">
        <f>3271+496</f>
        <v>3767</v>
      </c>
      <c r="R49" s="76">
        <v>442</v>
      </c>
      <c r="S49" s="76">
        <v>4552</v>
      </c>
      <c r="T49" s="77" t="s">
        <v>233</v>
      </c>
      <c r="U49" s="77" t="s">
        <v>234</v>
      </c>
      <c r="V49" s="76">
        <v>3170</v>
      </c>
      <c r="W49" s="76">
        <v>1793</v>
      </c>
      <c r="X49" s="77">
        <v>9515</v>
      </c>
      <c r="Y49" s="77">
        <v>241</v>
      </c>
      <c r="Z49" s="77">
        <v>145</v>
      </c>
      <c r="AA49" s="77">
        <v>84.15</v>
      </c>
      <c r="AB49" s="77">
        <v>47.6</v>
      </c>
      <c r="AC49" s="77" t="s">
        <v>60</v>
      </c>
      <c r="AD49" s="77" t="s">
        <v>60</v>
      </c>
      <c r="AE49" s="78">
        <v>3271</v>
      </c>
      <c r="AF49" s="78">
        <v>1281</v>
      </c>
      <c r="AG49" s="78">
        <v>496</v>
      </c>
      <c r="AH49" s="78"/>
      <c r="AI49" s="76">
        <v>211</v>
      </c>
      <c r="AJ49" s="76">
        <v>231</v>
      </c>
      <c r="AK49" s="76">
        <v>32</v>
      </c>
      <c r="AL49" s="76"/>
      <c r="AM49" s="76">
        <v>4552</v>
      </c>
      <c r="AN49" s="76">
        <v>442</v>
      </c>
      <c r="AO49" s="79">
        <v>15.5</v>
      </c>
      <c r="AP49" s="79">
        <v>5.544</v>
      </c>
      <c r="AQ49" s="79">
        <v>15.485</v>
      </c>
      <c r="AR49" s="79" t="s">
        <v>23</v>
      </c>
      <c r="AS49" s="36"/>
    </row>
    <row r="50" spans="1:45" ht="120">
      <c r="A50" s="71" t="s">
        <v>235</v>
      </c>
      <c r="B50" s="72" t="s">
        <v>236</v>
      </c>
      <c r="C50" s="73" t="s">
        <v>237</v>
      </c>
      <c r="D50" s="74">
        <v>60270.4</v>
      </c>
      <c r="E50" s="74" t="s">
        <v>238</v>
      </c>
      <c r="F50" s="74" t="s">
        <v>239</v>
      </c>
      <c r="G50" s="74" t="s">
        <v>240</v>
      </c>
      <c r="H50" s="74" t="s">
        <v>241</v>
      </c>
      <c r="I50" s="74" t="s">
        <v>242</v>
      </c>
      <c r="J50" s="74" t="s">
        <v>243</v>
      </c>
      <c r="K50" s="75" t="s">
        <v>244</v>
      </c>
      <c r="L50" s="74" t="s">
        <v>245</v>
      </c>
      <c r="M50" s="74" t="s">
        <v>246</v>
      </c>
      <c r="N50" s="74" t="s">
        <v>247</v>
      </c>
      <c r="O50" s="76">
        <f>194+15</f>
        <v>209</v>
      </c>
      <c r="P50" s="77" t="s">
        <v>57</v>
      </c>
      <c r="Q50" s="76">
        <f>3007+232</f>
        <v>3239</v>
      </c>
      <c r="R50" s="76">
        <v>1823</v>
      </c>
      <c r="S50" s="76">
        <v>18554</v>
      </c>
      <c r="T50" s="77" t="s">
        <v>248</v>
      </c>
      <c r="U50" s="77" t="s">
        <v>249</v>
      </c>
      <c r="V50" s="76">
        <v>2368</v>
      </c>
      <c r="W50" s="76">
        <v>1814</v>
      </c>
      <c r="X50" s="77">
        <v>22736</v>
      </c>
      <c r="Y50" s="77">
        <v>180</v>
      </c>
      <c r="Z50" s="77">
        <v>146</v>
      </c>
      <c r="AA50" s="77">
        <v>73.1</v>
      </c>
      <c r="AB50" s="77">
        <v>56</v>
      </c>
      <c r="AC50" s="77" t="s">
        <v>60</v>
      </c>
      <c r="AD50" s="77" t="s">
        <v>60</v>
      </c>
      <c r="AE50" s="78">
        <v>3007</v>
      </c>
      <c r="AF50" s="78">
        <v>630</v>
      </c>
      <c r="AG50" s="78">
        <v>232</v>
      </c>
      <c r="AH50" s="78">
        <v>14917</v>
      </c>
      <c r="AI50" s="76">
        <v>194</v>
      </c>
      <c r="AJ50" s="76">
        <v>110</v>
      </c>
      <c r="AK50" s="76">
        <v>15</v>
      </c>
      <c r="AL50" s="76">
        <v>1519</v>
      </c>
      <c r="AM50" s="76">
        <v>18554</v>
      </c>
      <c r="AN50" s="76">
        <v>1823</v>
      </c>
      <c r="AO50" s="79">
        <v>15.5</v>
      </c>
      <c r="AP50" s="79">
        <v>5.725</v>
      </c>
      <c r="AQ50" s="79">
        <v>15.492</v>
      </c>
      <c r="AR50" s="79">
        <v>9.82</v>
      </c>
      <c r="AS50" s="36"/>
    </row>
    <row r="51" spans="1:45" ht="192">
      <c r="A51" s="71" t="s">
        <v>250</v>
      </c>
      <c r="B51" s="72" t="s">
        <v>251</v>
      </c>
      <c r="C51" s="73" t="s">
        <v>252</v>
      </c>
      <c r="D51" s="74">
        <v>10047.93</v>
      </c>
      <c r="E51" s="74" t="s">
        <v>253</v>
      </c>
      <c r="F51" s="74">
        <v>23.14</v>
      </c>
      <c r="G51" s="74" t="s">
        <v>254</v>
      </c>
      <c r="H51" s="74" t="s">
        <v>255</v>
      </c>
      <c r="I51" s="74">
        <v>2</v>
      </c>
      <c r="J51" s="74" t="s">
        <v>256</v>
      </c>
      <c r="K51" s="75">
        <v>8.039</v>
      </c>
      <c r="L51" s="74" t="s">
        <v>257</v>
      </c>
      <c r="M51" s="74" t="s">
        <v>258</v>
      </c>
      <c r="N51" s="74">
        <v>16</v>
      </c>
      <c r="O51" s="76">
        <f>31+0</f>
        <v>31</v>
      </c>
      <c r="P51" s="77" t="s">
        <v>57</v>
      </c>
      <c r="Q51" s="76">
        <f>481+0</f>
        <v>481</v>
      </c>
      <c r="R51" s="76">
        <v>1045</v>
      </c>
      <c r="S51" s="76">
        <v>5718</v>
      </c>
      <c r="T51" s="77" t="s">
        <v>96</v>
      </c>
      <c r="U51" s="77" t="s">
        <v>97</v>
      </c>
      <c r="V51" s="76">
        <v>434</v>
      </c>
      <c r="W51" s="76">
        <v>206</v>
      </c>
      <c r="X51" s="77">
        <v>6358</v>
      </c>
      <c r="Y51" s="77">
        <v>33</v>
      </c>
      <c r="Z51" s="77">
        <v>17</v>
      </c>
      <c r="AA51" s="77">
        <v>90.27</v>
      </c>
      <c r="AB51" s="77">
        <v>42.84</v>
      </c>
      <c r="AC51" s="77" t="s">
        <v>60</v>
      </c>
      <c r="AD51" s="77" t="s">
        <v>60</v>
      </c>
      <c r="AE51" s="78">
        <v>481</v>
      </c>
      <c r="AF51" s="78">
        <v>16</v>
      </c>
      <c r="AG51" s="78"/>
      <c r="AH51" s="78">
        <v>5221</v>
      </c>
      <c r="AI51" s="76">
        <v>31</v>
      </c>
      <c r="AJ51" s="76">
        <v>2</v>
      </c>
      <c r="AK51" s="76"/>
      <c r="AL51" s="76">
        <v>1012</v>
      </c>
      <c r="AM51" s="76">
        <v>5718</v>
      </c>
      <c r="AN51" s="76">
        <v>1045</v>
      </c>
      <c r="AO51" s="79">
        <v>15.5</v>
      </c>
      <c r="AP51" s="79">
        <v>8.039</v>
      </c>
      <c r="AQ51" s="79" t="s">
        <v>23</v>
      </c>
      <c r="AR51" s="79">
        <v>5.159</v>
      </c>
      <c r="AS51" s="36"/>
    </row>
    <row r="52" spans="1:45" ht="84">
      <c r="A52" s="71" t="s">
        <v>259</v>
      </c>
      <c r="B52" s="72" t="s">
        <v>260</v>
      </c>
      <c r="C52" s="73" t="s">
        <v>261</v>
      </c>
      <c r="D52" s="74">
        <v>7867.78</v>
      </c>
      <c r="E52" s="74" t="s">
        <v>262</v>
      </c>
      <c r="F52" s="74"/>
      <c r="G52" s="74">
        <v>-147</v>
      </c>
      <c r="H52" s="74" t="s">
        <v>263</v>
      </c>
      <c r="I52" s="74"/>
      <c r="J52" s="74" t="s">
        <v>264</v>
      </c>
      <c r="K52" s="75"/>
      <c r="L52" s="74">
        <v>-3570</v>
      </c>
      <c r="M52" s="74" t="s">
        <v>265</v>
      </c>
      <c r="N52" s="74"/>
      <c r="O52" s="76">
        <f>0+0</f>
        <v>0</v>
      </c>
      <c r="P52" s="77" t="s">
        <v>116</v>
      </c>
      <c r="Q52" s="76">
        <f>0+0</f>
        <v>0</v>
      </c>
      <c r="R52" s="76">
        <v>-147</v>
      </c>
      <c r="S52" s="76">
        <v>-3570</v>
      </c>
      <c r="T52" s="77"/>
      <c r="U52" s="77"/>
      <c r="V52" s="76"/>
      <c r="W52" s="76"/>
      <c r="X52" s="77">
        <v>-3570</v>
      </c>
      <c r="Y52" s="77"/>
      <c r="Z52" s="77"/>
      <c r="AA52" s="77">
        <v>90.27</v>
      </c>
      <c r="AB52" s="77">
        <v>42.84</v>
      </c>
      <c r="AC52" s="77" t="s">
        <v>60</v>
      </c>
      <c r="AD52" s="77" t="s">
        <v>60</v>
      </c>
      <c r="AE52" s="78"/>
      <c r="AF52" s="78"/>
      <c r="AG52" s="78"/>
      <c r="AH52" s="78">
        <v>-3570</v>
      </c>
      <c r="AI52" s="76"/>
      <c r="AJ52" s="76"/>
      <c r="AK52" s="76"/>
      <c r="AL52" s="76">
        <v>-147</v>
      </c>
      <c r="AM52" s="76">
        <v>-3570</v>
      </c>
      <c r="AN52" s="76">
        <v>-147</v>
      </c>
      <c r="AO52" s="79" t="s">
        <v>23</v>
      </c>
      <c r="AP52" s="79" t="s">
        <v>23</v>
      </c>
      <c r="AQ52" s="79" t="s">
        <v>23</v>
      </c>
      <c r="AR52" s="79">
        <v>24.287</v>
      </c>
      <c r="AS52" s="36"/>
    </row>
    <row r="53" spans="1:45" ht="96">
      <c r="A53" s="71" t="s">
        <v>266</v>
      </c>
      <c r="B53" s="72" t="s">
        <v>267</v>
      </c>
      <c r="C53" s="73" t="s">
        <v>268</v>
      </c>
      <c r="D53" s="74">
        <v>18859.49</v>
      </c>
      <c r="E53" s="74" t="s">
        <v>269</v>
      </c>
      <c r="F53" s="74"/>
      <c r="G53" s="74">
        <v>-864</v>
      </c>
      <c r="H53" s="74" t="s">
        <v>270</v>
      </c>
      <c r="I53" s="74"/>
      <c r="J53" s="74" t="s">
        <v>271</v>
      </c>
      <c r="K53" s="75"/>
      <c r="L53" s="74">
        <v>-1636</v>
      </c>
      <c r="M53" s="74" t="s">
        <v>272</v>
      </c>
      <c r="N53" s="74"/>
      <c r="O53" s="76">
        <f>0+0</f>
        <v>0</v>
      </c>
      <c r="P53" s="77" t="s">
        <v>116</v>
      </c>
      <c r="Q53" s="76">
        <f>0+0</f>
        <v>0</v>
      </c>
      <c r="R53" s="76">
        <v>-864</v>
      </c>
      <c r="S53" s="76">
        <v>-1636</v>
      </c>
      <c r="T53" s="77"/>
      <c r="U53" s="77"/>
      <c r="V53" s="76"/>
      <c r="W53" s="76"/>
      <c r="X53" s="77">
        <v>-1636</v>
      </c>
      <c r="Y53" s="77"/>
      <c r="Z53" s="77"/>
      <c r="AA53" s="77">
        <v>90.27</v>
      </c>
      <c r="AB53" s="77">
        <v>42.84</v>
      </c>
      <c r="AC53" s="77" t="s">
        <v>60</v>
      </c>
      <c r="AD53" s="77" t="s">
        <v>60</v>
      </c>
      <c r="AE53" s="78"/>
      <c r="AF53" s="78"/>
      <c r="AG53" s="78"/>
      <c r="AH53" s="78">
        <v>-1636</v>
      </c>
      <c r="AI53" s="76"/>
      <c r="AJ53" s="76"/>
      <c r="AK53" s="76"/>
      <c r="AL53" s="76">
        <v>-864</v>
      </c>
      <c r="AM53" s="76">
        <v>-1636</v>
      </c>
      <c r="AN53" s="76">
        <v>-864</v>
      </c>
      <c r="AO53" s="79" t="s">
        <v>23</v>
      </c>
      <c r="AP53" s="79" t="s">
        <v>23</v>
      </c>
      <c r="AQ53" s="79" t="s">
        <v>23</v>
      </c>
      <c r="AR53" s="79">
        <v>1.893</v>
      </c>
      <c r="AS53" s="36"/>
    </row>
    <row r="54" spans="1:45" ht="96">
      <c r="A54" s="82" t="s">
        <v>273</v>
      </c>
      <c r="B54" s="83" t="s">
        <v>274</v>
      </c>
      <c r="C54" s="84" t="s">
        <v>275</v>
      </c>
      <c r="D54" s="85">
        <v>53.9</v>
      </c>
      <c r="E54" s="85" t="s">
        <v>276</v>
      </c>
      <c r="F54" s="85"/>
      <c r="G54" s="85">
        <v>617</v>
      </c>
      <c r="H54" s="85" t="s">
        <v>277</v>
      </c>
      <c r="I54" s="85"/>
      <c r="J54" s="85" t="s">
        <v>151</v>
      </c>
      <c r="K54" s="86"/>
      <c r="L54" s="85">
        <v>3073</v>
      </c>
      <c r="M54" s="85" t="s">
        <v>278</v>
      </c>
      <c r="N54" s="85"/>
      <c r="O54" s="87">
        <f>0+0</f>
        <v>0</v>
      </c>
      <c r="P54" s="88" t="s">
        <v>116</v>
      </c>
      <c r="Q54" s="87">
        <f>0+0</f>
        <v>0</v>
      </c>
      <c r="R54" s="87">
        <v>617</v>
      </c>
      <c r="S54" s="87">
        <v>3073</v>
      </c>
      <c r="T54" s="88"/>
      <c r="U54" s="88"/>
      <c r="V54" s="87"/>
      <c r="W54" s="87"/>
      <c r="X54" s="88">
        <v>3073</v>
      </c>
      <c r="Y54" s="88"/>
      <c r="Z54" s="88"/>
      <c r="AA54" s="88">
        <v>91.8</v>
      </c>
      <c r="AB54" s="88">
        <v>44.2</v>
      </c>
      <c r="AC54" s="88" t="s">
        <v>60</v>
      </c>
      <c r="AD54" s="88" t="s">
        <v>60</v>
      </c>
      <c r="AE54" s="89"/>
      <c r="AF54" s="89"/>
      <c r="AG54" s="89"/>
      <c r="AH54" s="89">
        <v>3073</v>
      </c>
      <c r="AI54" s="87"/>
      <c r="AJ54" s="87"/>
      <c r="AK54" s="87"/>
      <c r="AL54" s="87">
        <v>617</v>
      </c>
      <c r="AM54" s="87">
        <v>3073</v>
      </c>
      <c r="AN54" s="87">
        <v>617</v>
      </c>
      <c r="AO54" s="90" t="s">
        <v>23</v>
      </c>
      <c r="AP54" s="90" t="s">
        <v>23</v>
      </c>
      <c r="AQ54" s="90" t="s">
        <v>23</v>
      </c>
      <c r="AR54" s="90">
        <v>4.98</v>
      </c>
      <c r="AS54" s="36"/>
    </row>
    <row r="55" spans="1:45" ht="21" customHeight="1">
      <c r="A55" s="91" t="s">
        <v>279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36"/>
    </row>
    <row r="56" spans="1:45" ht="144">
      <c r="A56" s="71" t="s">
        <v>280</v>
      </c>
      <c r="B56" s="72" t="s">
        <v>281</v>
      </c>
      <c r="C56" s="73" t="s">
        <v>282</v>
      </c>
      <c r="D56" s="74">
        <v>41.02</v>
      </c>
      <c r="E56" s="74">
        <v>41.02</v>
      </c>
      <c r="F56" s="74"/>
      <c r="G56" s="74">
        <v>1149</v>
      </c>
      <c r="H56" s="74">
        <v>1149</v>
      </c>
      <c r="I56" s="74"/>
      <c r="J56" s="74" t="s">
        <v>283</v>
      </c>
      <c r="K56" s="75"/>
      <c r="L56" s="74">
        <v>10881</v>
      </c>
      <c r="M56" s="74">
        <v>10881</v>
      </c>
      <c r="N56" s="74"/>
      <c r="O56" s="76">
        <f>1149+0</f>
        <v>1149</v>
      </c>
      <c r="P56" s="77" t="s">
        <v>57</v>
      </c>
      <c r="Q56" s="76">
        <f>10881+0</f>
        <v>10881</v>
      </c>
      <c r="R56" s="76">
        <v>1149</v>
      </c>
      <c r="S56" s="76">
        <v>10881</v>
      </c>
      <c r="T56" s="77" t="s">
        <v>284</v>
      </c>
      <c r="U56" s="77" t="s">
        <v>285</v>
      </c>
      <c r="V56" s="76"/>
      <c r="W56" s="76"/>
      <c r="X56" s="77">
        <v>10881</v>
      </c>
      <c r="Y56" s="77"/>
      <c r="Z56" s="77"/>
      <c r="AA56" s="77">
        <v>0</v>
      </c>
      <c r="AB56" s="77">
        <v>0</v>
      </c>
      <c r="AC56" s="77" t="s">
        <v>60</v>
      </c>
      <c r="AD56" s="77" t="s">
        <v>60</v>
      </c>
      <c r="AE56" s="78">
        <v>10881</v>
      </c>
      <c r="AF56" s="78"/>
      <c r="AG56" s="78"/>
      <c r="AH56" s="78"/>
      <c r="AI56" s="76">
        <v>1149</v>
      </c>
      <c r="AJ56" s="76"/>
      <c r="AK56" s="76"/>
      <c r="AL56" s="76"/>
      <c r="AM56" s="76">
        <v>10881</v>
      </c>
      <c r="AN56" s="76">
        <v>1149</v>
      </c>
      <c r="AO56" s="79">
        <v>9.47</v>
      </c>
      <c r="AP56" s="79" t="s">
        <v>23</v>
      </c>
      <c r="AQ56" s="79" t="s">
        <v>23</v>
      </c>
      <c r="AR56" s="79" t="s">
        <v>23</v>
      </c>
      <c r="AS56" s="36"/>
    </row>
    <row r="57" spans="1:45" ht="156">
      <c r="A57" s="82" t="s">
        <v>286</v>
      </c>
      <c r="B57" s="83" t="s">
        <v>287</v>
      </c>
      <c r="C57" s="84" t="s">
        <v>282</v>
      </c>
      <c r="D57" s="85">
        <v>11.08</v>
      </c>
      <c r="E57" s="85"/>
      <c r="F57" s="85">
        <v>11.08</v>
      </c>
      <c r="G57" s="85">
        <v>310</v>
      </c>
      <c r="H57" s="85"/>
      <c r="I57" s="85">
        <v>310</v>
      </c>
      <c r="J57" s="85" t="s">
        <v>288</v>
      </c>
      <c r="K57" s="86" t="s">
        <v>289</v>
      </c>
      <c r="L57" s="85">
        <v>2034</v>
      </c>
      <c r="M57" s="85"/>
      <c r="N57" s="85">
        <v>2034</v>
      </c>
      <c r="O57" s="87">
        <f>0+0</f>
        <v>0</v>
      </c>
      <c r="P57" s="88" t="s">
        <v>57</v>
      </c>
      <c r="Q57" s="87">
        <f>0+0</f>
        <v>0</v>
      </c>
      <c r="R57" s="87">
        <v>310</v>
      </c>
      <c r="S57" s="87">
        <v>2034</v>
      </c>
      <c r="T57" s="88" t="s">
        <v>284</v>
      </c>
      <c r="U57" s="88" t="s">
        <v>285</v>
      </c>
      <c r="V57" s="87"/>
      <c r="W57" s="87"/>
      <c r="X57" s="88">
        <v>2034</v>
      </c>
      <c r="Y57" s="88"/>
      <c r="Z57" s="88"/>
      <c r="AA57" s="88">
        <v>0</v>
      </c>
      <c r="AB57" s="88">
        <v>0</v>
      </c>
      <c r="AC57" s="88" t="s">
        <v>60</v>
      </c>
      <c r="AD57" s="88" t="s">
        <v>60</v>
      </c>
      <c r="AE57" s="89"/>
      <c r="AF57" s="89">
        <v>2034</v>
      </c>
      <c r="AG57" s="89"/>
      <c r="AH57" s="89"/>
      <c r="AI57" s="87"/>
      <c r="AJ57" s="87">
        <v>310</v>
      </c>
      <c r="AK57" s="87"/>
      <c r="AL57" s="87"/>
      <c r="AM57" s="87">
        <v>2034</v>
      </c>
      <c r="AN57" s="87">
        <v>310</v>
      </c>
      <c r="AO57" s="90">
        <v>15.5</v>
      </c>
      <c r="AP57" s="90">
        <v>6.56</v>
      </c>
      <c r="AQ57" s="90">
        <v>15.5</v>
      </c>
      <c r="AR57" s="90" t="s">
        <v>23</v>
      </c>
      <c r="AS57" s="36"/>
    </row>
    <row r="58" spans="1:45" ht="38.25">
      <c r="A58" s="92" t="s">
        <v>290</v>
      </c>
      <c r="B58" s="93"/>
      <c r="C58" s="93"/>
      <c r="D58" s="93"/>
      <c r="E58" s="93"/>
      <c r="F58" s="93"/>
      <c r="G58" s="94" t="s">
        <v>291</v>
      </c>
      <c r="H58" s="94" t="s">
        <v>291</v>
      </c>
      <c r="I58" s="94" t="s">
        <v>291</v>
      </c>
      <c r="J58" s="94"/>
      <c r="K58" s="94"/>
      <c r="L58" s="94">
        <v>96798</v>
      </c>
      <c r="M58" s="94" t="s">
        <v>292</v>
      </c>
      <c r="N58" s="94" t="s">
        <v>293</v>
      </c>
      <c r="O58" s="94" t="s">
        <v>291</v>
      </c>
      <c r="P58" s="94" t="s">
        <v>291</v>
      </c>
      <c r="Q58" s="94" t="s">
        <v>291</v>
      </c>
      <c r="R58" s="94" t="s">
        <v>291</v>
      </c>
      <c r="S58" s="94" t="s">
        <v>291</v>
      </c>
      <c r="T58" s="94" t="s">
        <v>291</v>
      </c>
      <c r="U58" s="94" t="s">
        <v>291</v>
      </c>
      <c r="V58" s="94" t="s">
        <v>291</v>
      </c>
      <c r="W58" s="94" t="s">
        <v>291</v>
      </c>
      <c r="X58" s="94" t="s">
        <v>291</v>
      </c>
      <c r="Y58" s="94" t="s">
        <v>291</v>
      </c>
      <c r="Z58" s="94" t="s">
        <v>291</v>
      </c>
      <c r="AA58" s="94" t="s">
        <v>291</v>
      </c>
      <c r="AB58" s="94" t="s">
        <v>291</v>
      </c>
      <c r="AC58" s="94" t="s">
        <v>291</v>
      </c>
      <c r="AD58" s="94" t="s">
        <v>291</v>
      </c>
      <c r="AE58" s="94" t="s">
        <v>291</v>
      </c>
      <c r="AF58" s="94" t="s">
        <v>291</v>
      </c>
      <c r="AG58" s="94" t="s">
        <v>291</v>
      </c>
      <c r="AH58" s="94" t="s">
        <v>291</v>
      </c>
      <c r="AI58" s="94" t="s">
        <v>291</v>
      </c>
      <c r="AJ58" s="94" t="s">
        <v>291</v>
      </c>
      <c r="AK58" s="94" t="s">
        <v>291</v>
      </c>
      <c r="AL58" s="94" t="s">
        <v>291</v>
      </c>
      <c r="AM58" s="94"/>
      <c r="AN58" s="94"/>
      <c r="AO58" s="94" t="s">
        <v>291</v>
      </c>
      <c r="AP58" s="94" t="s">
        <v>291</v>
      </c>
      <c r="AQ58" s="94" t="s">
        <v>291</v>
      </c>
      <c r="AR58" s="94" t="s">
        <v>291</v>
      </c>
      <c r="AS58" s="36"/>
    </row>
    <row r="59" spans="1:45" ht="38.25">
      <c r="A59" s="92" t="s">
        <v>294</v>
      </c>
      <c r="B59" s="93"/>
      <c r="C59" s="93"/>
      <c r="D59" s="93"/>
      <c r="E59" s="93"/>
      <c r="F59" s="93"/>
      <c r="G59" s="94" t="s">
        <v>291</v>
      </c>
      <c r="H59" s="94" t="s">
        <v>291</v>
      </c>
      <c r="I59" s="94" t="s">
        <v>291</v>
      </c>
      <c r="J59" s="94"/>
      <c r="K59" s="94"/>
      <c r="L59" s="94">
        <v>531987</v>
      </c>
      <c r="M59" s="94" t="s">
        <v>295</v>
      </c>
      <c r="N59" s="94" t="s">
        <v>296</v>
      </c>
      <c r="O59" s="94" t="s">
        <v>291</v>
      </c>
      <c r="P59" s="94" t="s">
        <v>291</v>
      </c>
      <c r="Q59" s="94" t="s">
        <v>291</v>
      </c>
      <c r="R59" s="94" t="s">
        <v>291</v>
      </c>
      <c r="S59" s="94" t="s">
        <v>291</v>
      </c>
      <c r="T59" s="94" t="s">
        <v>291</v>
      </c>
      <c r="U59" s="94" t="s">
        <v>291</v>
      </c>
      <c r="V59" s="94" t="s">
        <v>291</v>
      </c>
      <c r="W59" s="94" t="s">
        <v>291</v>
      </c>
      <c r="X59" s="94" t="s">
        <v>291</v>
      </c>
      <c r="Y59" s="94" t="s">
        <v>291</v>
      </c>
      <c r="Z59" s="94" t="s">
        <v>291</v>
      </c>
      <c r="AA59" s="94" t="s">
        <v>291</v>
      </c>
      <c r="AB59" s="94" t="s">
        <v>291</v>
      </c>
      <c r="AC59" s="94" t="s">
        <v>291</v>
      </c>
      <c r="AD59" s="94" t="s">
        <v>291</v>
      </c>
      <c r="AE59" s="94" t="s">
        <v>291</v>
      </c>
      <c r="AF59" s="94" t="s">
        <v>291</v>
      </c>
      <c r="AG59" s="94" t="s">
        <v>291</v>
      </c>
      <c r="AH59" s="94" t="s">
        <v>291</v>
      </c>
      <c r="AI59" s="94" t="s">
        <v>291</v>
      </c>
      <c r="AJ59" s="94" t="s">
        <v>291</v>
      </c>
      <c r="AK59" s="94" t="s">
        <v>291</v>
      </c>
      <c r="AL59" s="94" t="s">
        <v>291</v>
      </c>
      <c r="AM59" s="94"/>
      <c r="AN59" s="94"/>
      <c r="AO59" s="94" t="s">
        <v>291</v>
      </c>
      <c r="AP59" s="94" t="s">
        <v>291</v>
      </c>
      <c r="AQ59" s="94" t="s">
        <v>291</v>
      </c>
      <c r="AR59" s="94" t="s">
        <v>291</v>
      </c>
      <c r="AS59" s="36"/>
    </row>
    <row r="60" spans="1:45" ht="12.75">
      <c r="A60" s="92" t="s">
        <v>297</v>
      </c>
      <c r="B60" s="93"/>
      <c r="C60" s="93"/>
      <c r="D60" s="93"/>
      <c r="E60" s="93"/>
      <c r="F60" s="93"/>
      <c r="G60" s="94" t="s">
        <v>291</v>
      </c>
      <c r="H60" s="94" t="s">
        <v>291</v>
      </c>
      <c r="I60" s="94" t="s">
        <v>291</v>
      </c>
      <c r="J60" s="94"/>
      <c r="K60" s="94"/>
      <c r="L60" s="94">
        <v>92932</v>
      </c>
      <c r="M60" s="94"/>
      <c r="N60" s="94"/>
      <c r="O60" s="94" t="s">
        <v>291</v>
      </c>
      <c r="P60" s="94" t="s">
        <v>291</v>
      </c>
      <c r="Q60" s="94" t="s">
        <v>291</v>
      </c>
      <c r="R60" s="94" t="s">
        <v>291</v>
      </c>
      <c r="S60" s="94" t="s">
        <v>291</v>
      </c>
      <c r="T60" s="94" t="s">
        <v>291</v>
      </c>
      <c r="U60" s="94" t="s">
        <v>291</v>
      </c>
      <c r="V60" s="94" t="s">
        <v>291</v>
      </c>
      <c r="W60" s="94" t="s">
        <v>291</v>
      </c>
      <c r="X60" s="94" t="s">
        <v>291</v>
      </c>
      <c r="Y60" s="94" t="s">
        <v>291</v>
      </c>
      <c r="Z60" s="94" t="s">
        <v>291</v>
      </c>
      <c r="AA60" s="94" t="s">
        <v>291</v>
      </c>
      <c r="AB60" s="94" t="s">
        <v>291</v>
      </c>
      <c r="AC60" s="94" t="s">
        <v>291</v>
      </c>
      <c r="AD60" s="94" t="s">
        <v>291</v>
      </c>
      <c r="AE60" s="94" t="s">
        <v>291</v>
      </c>
      <c r="AF60" s="94" t="s">
        <v>291</v>
      </c>
      <c r="AG60" s="94" t="s">
        <v>291</v>
      </c>
      <c r="AH60" s="94" t="s">
        <v>291</v>
      </c>
      <c r="AI60" s="94" t="s">
        <v>291</v>
      </c>
      <c r="AJ60" s="94" t="s">
        <v>291</v>
      </c>
      <c r="AK60" s="94" t="s">
        <v>291</v>
      </c>
      <c r="AL60" s="94" t="s">
        <v>291</v>
      </c>
      <c r="AM60" s="94"/>
      <c r="AN60" s="94"/>
      <c r="AO60" s="94" t="s">
        <v>291</v>
      </c>
      <c r="AP60" s="94" t="s">
        <v>291</v>
      </c>
      <c r="AQ60" s="94" t="s">
        <v>291</v>
      </c>
      <c r="AR60" s="94" t="s">
        <v>291</v>
      </c>
      <c r="AS60" s="36"/>
    </row>
    <row r="61" spans="1:45" ht="12.75">
      <c r="A61" s="92" t="s">
        <v>298</v>
      </c>
      <c r="B61" s="93"/>
      <c r="C61" s="93"/>
      <c r="D61" s="93"/>
      <c r="E61" s="93"/>
      <c r="F61" s="93"/>
      <c r="G61" s="94" t="s">
        <v>291</v>
      </c>
      <c r="H61" s="94" t="s">
        <v>291</v>
      </c>
      <c r="I61" s="94" t="s">
        <v>291</v>
      </c>
      <c r="J61" s="94"/>
      <c r="K61" s="94"/>
      <c r="L61" s="94">
        <v>50505</v>
      </c>
      <c r="M61" s="94"/>
      <c r="N61" s="94"/>
      <c r="O61" s="94" t="s">
        <v>291</v>
      </c>
      <c r="P61" s="94" t="s">
        <v>291</v>
      </c>
      <c r="Q61" s="94" t="s">
        <v>291</v>
      </c>
      <c r="R61" s="94" t="s">
        <v>291</v>
      </c>
      <c r="S61" s="94" t="s">
        <v>291</v>
      </c>
      <c r="T61" s="94" t="s">
        <v>291</v>
      </c>
      <c r="U61" s="94" t="s">
        <v>291</v>
      </c>
      <c r="V61" s="94" t="s">
        <v>291</v>
      </c>
      <c r="W61" s="94" t="s">
        <v>291</v>
      </c>
      <c r="X61" s="94" t="s">
        <v>291</v>
      </c>
      <c r="Y61" s="94" t="s">
        <v>291</v>
      </c>
      <c r="Z61" s="94" t="s">
        <v>291</v>
      </c>
      <c r="AA61" s="94" t="s">
        <v>291</v>
      </c>
      <c r="AB61" s="94" t="s">
        <v>291</v>
      </c>
      <c r="AC61" s="94" t="s">
        <v>291</v>
      </c>
      <c r="AD61" s="94" t="s">
        <v>291</v>
      </c>
      <c r="AE61" s="94" t="s">
        <v>291</v>
      </c>
      <c r="AF61" s="94" t="s">
        <v>291</v>
      </c>
      <c r="AG61" s="94" t="s">
        <v>291</v>
      </c>
      <c r="AH61" s="94" t="s">
        <v>291</v>
      </c>
      <c r="AI61" s="94" t="s">
        <v>291</v>
      </c>
      <c r="AJ61" s="94" t="s">
        <v>291</v>
      </c>
      <c r="AK61" s="94" t="s">
        <v>291</v>
      </c>
      <c r="AL61" s="94" t="s">
        <v>291</v>
      </c>
      <c r="AM61" s="94"/>
      <c r="AN61" s="94"/>
      <c r="AO61" s="94" t="s">
        <v>291</v>
      </c>
      <c r="AP61" s="94" t="s">
        <v>291</v>
      </c>
      <c r="AQ61" s="94" t="s">
        <v>291</v>
      </c>
      <c r="AR61" s="94" t="s">
        <v>291</v>
      </c>
      <c r="AS61" s="36"/>
    </row>
    <row r="62" spans="1:45" ht="12.75">
      <c r="A62" s="95" t="s">
        <v>299</v>
      </c>
      <c r="B62" s="96"/>
      <c r="C62" s="96"/>
      <c r="D62" s="96"/>
      <c r="E62" s="96"/>
      <c r="F62" s="96"/>
      <c r="G62" s="97" t="s">
        <v>291</v>
      </c>
      <c r="H62" s="97" t="s">
        <v>291</v>
      </c>
      <c r="I62" s="97" t="s">
        <v>291</v>
      </c>
      <c r="J62" s="97"/>
      <c r="K62" s="97"/>
      <c r="L62" s="97"/>
      <c r="M62" s="97"/>
      <c r="N62" s="97"/>
      <c r="O62" s="97" t="s">
        <v>291</v>
      </c>
      <c r="P62" s="97" t="s">
        <v>291</v>
      </c>
      <c r="Q62" s="97" t="s">
        <v>291</v>
      </c>
      <c r="R62" s="97" t="s">
        <v>291</v>
      </c>
      <c r="S62" s="97" t="s">
        <v>291</v>
      </c>
      <c r="T62" s="97" t="s">
        <v>291</v>
      </c>
      <c r="U62" s="97" t="s">
        <v>291</v>
      </c>
      <c r="V62" s="97" t="s">
        <v>291</v>
      </c>
      <c r="W62" s="97" t="s">
        <v>291</v>
      </c>
      <c r="X62" s="97" t="s">
        <v>291</v>
      </c>
      <c r="Y62" s="97" t="s">
        <v>291</v>
      </c>
      <c r="Z62" s="97" t="s">
        <v>291</v>
      </c>
      <c r="AA62" s="97" t="s">
        <v>291</v>
      </c>
      <c r="AB62" s="97" t="s">
        <v>291</v>
      </c>
      <c r="AC62" s="97" t="s">
        <v>291</v>
      </c>
      <c r="AD62" s="97" t="s">
        <v>291</v>
      </c>
      <c r="AE62" s="97" t="s">
        <v>291</v>
      </c>
      <c r="AF62" s="97" t="s">
        <v>291</v>
      </c>
      <c r="AG62" s="97" t="s">
        <v>291</v>
      </c>
      <c r="AH62" s="97" t="s">
        <v>291</v>
      </c>
      <c r="AI62" s="97" t="s">
        <v>291</v>
      </c>
      <c r="AJ62" s="97" t="s">
        <v>291</v>
      </c>
      <c r="AK62" s="97" t="s">
        <v>291</v>
      </c>
      <c r="AL62" s="97" t="s">
        <v>291</v>
      </c>
      <c r="AM62" s="97"/>
      <c r="AN62" s="97"/>
      <c r="AO62" s="97" t="s">
        <v>291</v>
      </c>
      <c r="AP62" s="97" t="s">
        <v>291</v>
      </c>
      <c r="AQ62" s="97" t="s">
        <v>291</v>
      </c>
      <c r="AR62" s="97" t="s">
        <v>291</v>
      </c>
      <c r="AS62" s="36"/>
    </row>
    <row r="63" spans="1:45" ht="12.75">
      <c r="A63" s="92" t="s">
        <v>300</v>
      </c>
      <c r="B63" s="93"/>
      <c r="C63" s="93"/>
      <c r="D63" s="93"/>
      <c r="E63" s="93"/>
      <c r="F63" s="93"/>
      <c r="G63" s="94" t="s">
        <v>291</v>
      </c>
      <c r="H63" s="94" t="s">
        <v>291</v>
      </c>
      <c r="I63" s="94" t="s">
        <v>291</v>
      </c>
      <c r="J63" s="94"/>
      <c r="K63" s="94"/>
      <c r="L63" s="94">
        <v>51625</v>
      </c>
      <c r="M63" s="94"/>
      <c r="N63" s="94"/>
      <c r="O63" s="94" t="s">
        <v>291</v>
      </c>
      <c r="P63" s="94" t="s">
        <v>291</v>
      </c>
      <c r="Q63" s="94" t="s">
        <v>291</v>
      </c>
      <c r="R63" s="94" t="s">
        <v>291</v>
      </c>
      <c r="S63" s="94" t="s">
        <v>291</v>
      </c>
      <c r="T63" s="94" t="s">
        <v>291</v>
      </c>
      <c r="U63" s="94" t="s">
        <v>291</v>
      </c>
      <c r="V63" s="94" t="s">
        <v>291</v>
      </c>
      <c r="W63" s="94" t="s">
        <v>291</v>
      </c>
      <c r="X63" s="94" t="s">
        <v>291</v>
      </c>
      <c r="Y63" s="94" t="s">
        <v>291</v>
      </c>
      <c r="Z63" s="94" t="s">
        <v>291</v>
      </c>
      <c r="AA63" s="94" t="s">
        <v>291</v>
      </c>
      <c r="AB63" s="94" t="s">
        <v>291</v>
      </c>
      <c r="AC63" s="94" t="s">
        <v>291</v>
      </c>
      <c r="AD63" s="94" t="s">
        <v>291</v>
      </c>
      <c r="AE63" s="94" t="s">
        <v>291</v>
      </c>
      <c r="AF63" s="94" t="s">
        <v>291</v>
      </c>
      <c r="AG63" s="94" t="s">
        <v>291</v>
      </c>
      <c r="AH63" s="94" t="s">
        <v>291</v>
      </c>
      <c r="AI63" s="94" t="s">
        <v>291</v>
      </c>
      <c r="AJ63" s="94" t="s">
        <v>291</v>
      </c>
      <c r="AK63" s="94" t="s">
        <v>291</v>
      </c>
      <c r="AL63" s="94" t="s">
        <v>291</v>
      </c>
      <c r="AM63" s="94"/>
      <c r="AN63" s="94"/>
      <c r="AO63" s="94" t="s">
        <v>291</v>
      </c>
      <c r="AP63" s="94" t="s">
        <v>291</v>
      </c>
      <c r="AQ63" s="94" t="s">
        <v>291</v>
      </c>
      <c r="AR63" s="94" t="s">
        <v>291</v>
      </c>
      <c r="AS63" s="36"/>
    </row>
    <row r="64" spans="1:45" ht="12.75">
      <c r="A64" s="92" t="s">
        <v>301</v>
      </c>
      <c r="B64" s="93"/>
      <c r="C64" s="93"/>
      <c r="D64" s="93"/>
      <c r="E64" s="93"/>
      <c r="F64" s="93"/>
      <c r="G64" s="94" t="s">
        <v>291</v>
      </c>
      <c r="H64" s="94" t="s">
        <v>291</v>
      </c>
      <c r="I64" s="94" t="s">
        <v>291</v>
      </c>
      <c r="J64" s="94"/>
      <c r="K64" s="94"/>
      <c r="L64" s="94">
        <v>108213</v>
      </c>
      <c r="M64" s="94"/>
      <c r="N64" s="94"/>
      <c r="O64" s="94" t="s">
        <v>291</v>
      </c>
      <c r="P64" s="94" t="s">
        <v>291</v>
      </c>
      <c r="Q64" s="94" t="s">
        <v>291</v>
      </c>
      <c r="R64" s="94" t="s">
        <v>291</v>
      </c>
      <c r="S64" s="94" t="s">
        <v>291</v>
      </c>
      <c r="T64" s="94" t="s">
        <v>291</v>
      </c>
      <c r="U64" s="94" t="s">
        <v>291</v>
      </c>
      <c r="V64" s="94" t="s">
        <v>291</v>
      </c>
      <c r="W64" s="94" t="s">
        <v>291</v>
      </c>
      <c r="X64" s="94" t="s">
        <v>291</v>
      </c>
      <c r="Y64" s="94" t="s">
        <v>291</v>
      </c>
      <c r="Z64" s="94" t="s">
        <v>291</v>
      </c>
      <c r="AA64" s="94" t="s">
        <v>291</v>
      </c>
      <c r="AB64" s="94" t="s">
        <v>291</v>
      </c>
      <c r="AC64" s="94" t="s">
        <v>291</v>
      </c>
      <c r="AD64" s="94" t="s">
        <v>291</v>
      </c>
      <c r="AE64" s="94" t="s">
        <v>291</v>
      </c>
      <c r="AF64" s="94" t="s">
        <v>291</v>
      </c>
      <c r="AG64" s="94" t="s">
        <v>291</v>
      </c>
      <c r="AH64" s="94" t="s">
        <v>291</v>
      </c>
      <c r="AI64" s="94" t="s">
        <v>291</v>
      </c>
      <c r="AJ64" s="94" t="s">
        <v>291</v>
      </c>
      <c r="AK64" s="94" t="s">
        <v>291</v>
      </c>
      <c r="AL64" s="94" t="s">
        <v>291</v>
      </c>
      <c r="AM64" s="94"/>
      <c r="AN64" s="94"/>
      <c r="AO64" s="94" t="s">
        <v>291</v>
      </c>
      <c r="AP64" s="94" t="s">
        <v>291</v>
      </c>
      <c r="AQ64" s="94" t="s">
        <v>291</v>
      </c>
      <c r="AR64" s="94" t="s">
        <v>291</v>
      </c>
      <c r="AS64" s="36"/>
    </row>
    <row r="65" spans="1:45" ht="12.75">
      <c r="A65" s="92" t="s">
        <v>302</v>
      </c>
      <c r="B65" s="93"/>
      <c r="C65" s="93"/>
      <c r="D65" s="93"/>
      <c r="E65" s="93"/>
      <c r="F65" s="93"/>
      <c r="G65" s="94" t="s">
        <v>291</v>
      </c>
      <c r="H65" s="94" t="s">
        <v>291</v>
      </c>
      <c r="I65" s="94" t="s">
        <v>291</v>
      </c>
      <c r="J65" s="94"/>
      <c r="K65" s="94"/>
      <c r="L65" s="94">
        <v>73393</v>
      </c>
      <c r="M65" s="94"/>
      <c r="N65" s="94"/>
      <c r="O65" s="94" t="s">
        <v>291</v>
      </c>
      <c r="P65" s="94" t="s">
        <v>291</v>
      </c>
      <c r="Q65" s="94" t="s">
        <v>291</v>
      </c>
      <c r="R65" s="94" t="s">
        <v>291</v>
      </c>
      <c r="S65" s="94" t="s">
        <v>291</v>
      </c>
      <c r="T65" s="94" t="s">
        <v>291</v>
      </c>
      <c r="U65" s="94" t="s">
        <v>291</v>
      </c>
      <c r="V65" s="94" t="s">
        <v>291</v>
      </c>
      <c r="W65" s="94" t="s">
        <v>291</v>
      </c>
      <c r="X65" s="94" t="s">
        <v>291</v>
      </c>
      <c r="Y65" s="94" t="s">
        <v>291</v>
      </c>
      <c r="Z65" s="94" t="s">
        <v>291</v>
      </c>
      <c r="AA65" s="94" t="s">
        <v>291</v>
      </c>
      <c r="AB65" s="94" t="s">
        <v>291</v>
      </c>
      <c r="AC65" s="94" t="s">
        <v>291</v>
      </c>
      <c r="AD65" s="94" t="s">
        <v>291</v>
      </c>
      <c r="AE65" s="94" t="s">
        <v>291</v>
      </c>
      <c r="AF65" s="94" t="s">
        <v>291</v>
      </c>
      <c r="AG65" s="94" t="s">
        <v>291</v>
      </c>
      <c r="AH65" s="94" t="s">
        <v>291</v>
      </c>
      <c r="AI65" s="94" t="s">
        <v>291</v>
      </c>
      <c r="AJ65" s="94" t="s">
        <v>291</v>
      </c>
      <c r="AK65" s="94" t="s">
        <v>291</v>
      </c>
      <c r="AL65" s="94" t="s">
        <v>291</v>
      </c>
      <c r="AM65" s="94"/>
      <c r="AN65" s="94"/>
      <c r="AO65" s="94" t="s">
        <v>291</v>
      </c>
      <c r="AP65" s="94" t="s">
        <v>291</v>
      </c>
      <c r="AQ65" s="94" t="s">
        <v>291</v>
      </c>
      <c r="AR65" s="94" t="s">
        <v>291</v>
      </c>
      <c r="AS65" s="36"/>
    </row>
    <row r="66" spans="1:45" ht="12.75">
      <c r="A66" s="92" t="s">
        <v>303</v>
      </c>
      <c r="B66" s="93"/>
      <c r="C66" s="93"/>
      <c r="D66" s="93"/>
      <c r="E66" s="93"/>
      <c r="F66" s="93"/>
      <c r="G66" s="94" t="s">
        <v>291</v>
      </c>
      <c r="H66" s="94" t="s">
        <v>291</v>
      </c>
      <c r="I66" s="94" t="s">
        <v>291</v>
      </c>
      <c r="J66" s="94"/>
      <c r="K66" s="94"/>
      <c r="L66" s="94">
        <v>-7276</v>
      </c>
      <c r="M66" s="94"/>
      <c r="N66" s="94"/>
      <c r="O66" s="94" t="s">
        <v>291</v>
      </c>
      <c r="P66" s="94" t="s">
        <v>291</v>
      </c>
      <c r="Q66" s="94" t="s">
        <v>291</v>
      </c>
      <c r="R66" s="94" t="s">
        <v>291</v>
      </c>
      <c r="S66" s="94" t="s">
        <v>291</v>
      </c>
      <c r="T66" s="94" t="s">
        <v>291</v>
      </c>
      <c r="U66" s="94" t="s">
        <v>291</v>
      </c>
      <c r="V66" s="94" t="s">
        <v>291</v>
      </c>
      <c r="W66" s="94" t="s">
        <v>291</v>
      </c>
      <c r="X66" s="94" t="s">
        <v>291</v>
      </c>
      <c r="Y66" s="94" t="s">
        <v>291</v>
      </c>
      <c r="Z66" s="94" t="s">
        <v>291</v>
      </c>
      <c r="AA66" s="94" t="s">
        <v>291</v>
      </c>
      <c r="AB66" s="94" t="s">
        <v>291</v>
      </c>
      <c r="AC66" s="94" t="s">
        <v>291</v>
      </c>
      <c r="AD66" s="94" t="s">
        <v>291</v>
      </c>
      <c r="AE66" s="94" t="s">
        <v>291</v>
      </c>
      <c r="AF66" s="94" t="s">
        <v>291</v>
      </c>
      <c r="AG66" s="94" t="s">
        <v>291</v>
      </c>
      <c r="AH66" s="94" t="s">
        <v>291</v>
      </c>
      <c r="AI66" s="94" t="s">
        <v>291</v>
      </c>
      <c r="AJ66" s="94" t="s">
        <v>291</v>
      </c>
      <c r="AK66" s="94" t="s">
        <v>291</v>
      </c>
      <c r="AL66" s="94" t="s">
        <v>291</v>
      </c>
      <c r="AM66" s="94"/>
      <c r="AN66" s="94"/>
      <c r="AO66" s="94" t="s">
        <v>291</v>
      </c>
      <c r="AP66" s="94" t="s">
        <v>291</v>
      </c>
      <c r="AQ66" s="94" t="s">
        <v>291</v>
      </c>
      <c r="AR66" s="94" t="s">
        <v>291</v>
      </c>
      <c r="AS66" s="36"/>
    </row>
    <row r="67" spans="1:45" ht="12.75">
      <c r="A67" s="92" t="s">
        <v>304</v>
      </c>
      <c r="B67" s="93"/>
      <c r="C67" s="93"/>
      <c r="D67" s="93"/>
      <c r="E67" s="93"/>
      <c r="F67" s="93"/>
      <c r="G67" s="94" t="s">
        <v>291</v>
      </c>
      <c r="H67" s="94" t="s">
        <v>291</v>
      </c>
      <c r="I67" s="94" t="s">
        <v>291</v>
      </c>
      <c r="J67" s="94"/>
      <c r="K67" s="94"/>
      <c r="L67" s="94">
        <v>309461</v>
      </c>
      <c r="M67" s="94"/>
      <c r="N67" s="94"/>
      <c r="O67" s="94" t="s">
        <v>291</v>
      </c>
      <c r="P67" s="94" t="s">
        <v>291</v>
      </c>
      <c r="Q67" s="94" t="s">
        <v>291</v>
      </c>
      <c r="R67" s="94" t="s">
        <v>291</v>
      </c>
      <c r="S67" s="94" t="s">
        <v>291</v>
      </c>
      <c r="T67" s="94" t="s">
        <v>291</v>
      </c>
      <c r="U67" s="94" t="s">
        <v>291</v>
      </c>
      <c r="V67" s="94" t="s">
        <v>291</v>
      </c>
      <c r="W67" s="94" t="s">
        <v>291</v>
      </c>
      <c r="X67" s="94" t="s">
        <v>291</v>
      </c>
      <c r="Y67" s="94" t="s">
        <v>291</v>
      </c>
      <c r="Z67" s="94" t="s">
        <v>291</v>
      </c>
      <c r="AA67" s="94" t="s">
        <v>291</v>
      </c>
      <c r="AB67" s="94" t="s">
        <v>291</v>
      </c>
      <c r="AC67" s="94" t="s">
        <v>291</v>
      </c>
      <c r="AD67" s="94" t="s">
        <v>291</v>
      </c>
      <c r="AE67" s="94" t="s">
        <v>291</v>
      </c>
      <c r="AF67" s="94" t="s">
        <v>291</v>
      </c>
      <c r="AG67" s="94" t="s">
        <v>291</v>
      </c>
      <c r="AH67" s="94" t="s">
        <v>291</v>
      </c>
      <c r="AI67" s="94" t="s">
        <v>291</v>
      </c>
      <c r="AJ67" s="94" t="s">
        <v>291</v>
      </c>
      <c r="AK67" s="94" t="s">
        <v>291</v>
      </c>
      <c r="AL67" s="94" t="s">
        <v>291</v>
      </c>
      <c r="AM67" s="94"/>
      <c r="AN67" s="94"/>
      <c r="AO67" s="94" t="s">
        <v>291</v>
      </c>
      <c r="AP67" s="94" t="s">
        <v>291</v>
      </c>
      <c r="AQ67" s="94" t="s">
        <v>291</v>
      </c>
      <c r="AR67" s="94" t="s">
        <v>291</v>
      </c>
      <c r="AS67" s="36"/>
    </row>
    <row r="68" spans="1:45" ht="12.75">
      <c r="A68" s="92" t="s">
        <v>305</v>
      </c>
      <c r="B68" s="93"/>
      <c r="C68" s="93"/>
      <c r="D68" s="93"/>
      <c r="E68" s="93"/>
      <c r="F68" s="93"/>
      <c r="G68" s="94" t="s">
        <v>291</v>
      </c>
      <c r="H68" s="94" t="s">
        <v>291</v>
      </c>
      <c r="I68" s="94" t="s">
        <v>291</v>
      </c>
      <c r="J68" s="94"/>
      <c r="K68" s="94"/>
      <c r="L68" s="94">
        <v>94842</v>
      </c>
      <c r="M68" s="94"/>
      <c r="N68" s="94"/>
      <c r="O68" s="94" t="s">
        <v>291</v>
      </c>
      <c r="P68" s="94" t="s">
        <v>291</v>
      </c>
      <c r="Q68" s="94" t="s">
        <v>291</v>
      </c>
      <c r="R68" s="94" t="s">
        <v>291</v>
      </c>
      <c r="S68" s="94" t="s">
        <v>291</v>
      </c>
      <c r="T68" s="94" t="s">
        <v>291</v>
      </c>
      <c r="U68" s="94" t="s">
        <v>291</v>
      </c>
      <c r="V68" s="94" t="s">
        <v>291</v>
      </c>
      <c r="W68" s="94" t="s">
        <v>291</v>
      </c>
      <c r="X68" s="94" t="s">
        <v>291</v>
      </c>
      <c r="Y68" s="94" t="s">
        <v>291</v>
      </c>
      <c r="Z68" s="94" t="s">
        <v>291</v>
      </c>
      <c r="AA68" s="94" t="s">
        <v>291</v>
      </c>
      <c r="AB68" s="94" t="s">
        <v>291</v>
      </c>
      <c r="AC68" s="94" t="s">
        <v>291</v>
      </c>
      <c r="AD68" s="94" t="s">
        <v>291</v>
      </c>
      <c r="AE68" s="94" t="s">
        <v>291</v>
      </c>
      <c r="AF68" s="94" t="s">
        <v>291</v>
      </c>
      <c r="AG68" s="94" t="s">
        <v>291</v>
      </c>
      <c r="AH68" s="94" t="s">
        <v>291</v>
      </c>
      <c r="AI68" s="94" t="s">
        <v>291</v>
      </c>
      <c r="AJ68" s="94" t="s">
        <v>291</v>
      </c>
      <c r="AK68" s="94" t="s">
        <v>291</v>
      </c>
      <c r="AL68" s="94" t="s">
        <v>291</v>
      </c>
      <c r="AM68" s="94"/>
      <c r="AN68" s="94"/>
      <c r="AO68" s="94" t="s">
        <v>291</v>
      </c>
      <c r="AP68" s="94" t="s">
        <v>291</v>
      </c>
      <c r="AQ68" s="94" t="s">
        <v>291</v>
      </c>
      <c r="AR68" s="94" t="s">
        <v>291</v>
      </c>
      <c r="AS68" s="36"/>
    </row>
    <row r="69" spans="1:45" ht="27.75" customHeight="1">
      <c r="A69" s="92" t="s">
        <v>306</v>
      </c>
      <c r="B69" s="93"/>
      <c r="C69" s="93"/>
      <c r="D69" s="93"/>
      <c r="E69" s="93"/>
      <c r="F69" s="93"/>
      <c r="G69" s="94" t="s">
        <v>291</v>
      </c>
      <c r="H69" s="94" t="s">
        <v>291</v>
      </c>
      <c r="I69" s="94" t="s">
        <v>291</v>
      </c>
      <c r="J69" s="94"/>
      <c r="K69" s="94"/>
      <c r="L69" s="94">
        <v>9515</v>
      </c>
      <c r="M69" s="94"/>
      <c r="N69" s="94"/>
      <c r="O69" s="94" t="s">
        <v>291</v>
      </c>
      <c r="P69" s="94" t="s">
        <v>291</v>
      </c>
      <c r="Q69" s="94" t="s">
        <v>291</v>
      </c>
      <c r="R69" s="94" t="s">
        <v>291</v>
      </c>
      <c r="S69" s="94" t="s">
        <v>291</v>
      </c>
      <c r="T69" s="94" t="s">
        <v>291</v>
      </c>
      <c r="U69" s="94" t="s">
        <v>291</v>
      </c>
      <c r="V69" s="94" t="s">
        <v>291</v>
      </c>
      <c r="W69" s="94" t="s">
        <v>291</v>
      </c>
      <c r="X69" s="94" t="s">
        <v>291</v>
      </c>
      <c r="Y69" s="94" t="s">
        <v>291</v>
      </c>
      <c r="Z69" s="94" t="s">
        <v>291</v>
      </c>
      <c r="AA69" s="94" t="s">
        <v>291</v>
      </c>
      <c r="AB69" s="94" t="s">
        <v>291</v>
      </c>
      <c r="AC69" s="94" t="s">
        <v>291</v>
      </c>
      <c r="AD69" s="94" t="s">
        <v>291</v>
      </c>
      <c r="AE69" s="94" t="s">
        <v>291</v>
      </c>
      <c r="AF69" s="94" t="s">
        <v>291</v>
      </c>
      <c r="AG69" s="94" t="s">
        <v>291</v>
      </c>
      <c r="AH69" s="94" t="s">
        <v>291</v>
      </c>
      <c r="AI69" s="94" t="s">
        <v>291</v>
      </c>
      <c r="AJ69" s="94" t="s">
        <v>291</v>
      </c>
      <c r="AK69" s="94" t="s">
        <v>291</v>
      </c>
      <c r="AL69" s="94" t="s">
        <v>291</v>
      </c>
      <c r="AM69" s="94"/>
      <c r="AN69" s="94"/>
      <c r="AO69" s="94" t="s">
        <v>291</v>
      </c>
      <c r="AP69" s="94" t="s">
        <v>291</v>
      </c>
      <c r="AQ69" s="94" t="s">
        <v>291</v>
      </c>
      <c r="AR69" s="94" t="s">
        <v>291</v>
      </c>
      <c r="AS69" s="36"/>
    </row>
    <row r="70" spans="1:45" ht="12.75">
      <c r="A70" s="92" t="s">
        <v>307</v>
      </c>
      <c r="B70" s="93"/>
      <c r="C70" s="93"/>
      <c r="D70" s="93"/>
      <c r="E70" s="93"/>
      <c r="F70" s="93"/>
      <c r="G70" s="94" t="s">
        <v>291</v>
      </c>
      <c r="H70" s="94" t="s">
        <v>291</v>
      </c>
      <c r="I70" s="94" t="s">
        <v>291</v>
      </c>
      <c r="J70" s="94"/>
      <c r="K70" s="94"/>
      <c r="L70" s="94">
        <v>22736</v>
      </c>
      <c r="M70" s="94"/>
      <c r="N70" s="94"/>
      <c r="O70" s="94" t="s">
        <v>291</v>
      </c>
      <c r="P70" s="94" t="s">
        <v>291</v>
      </c>
      <c r="Q70" s="94" t="s">
        <v>291</v>
      </c>
      <c r="R70" s="94" t="s">
        <v>291</v>
      </c>
      <c r="S70" s="94" t="s">
        <v>291</v>
      </c>
      <c r="T70" s="94" t="s">
        <v>291</v>
      </c>
      <c r="U70" s="94" t="s">
        <v>291</v>
      </c>
      <c r="V70" s="94" t="s">
        <v>291</v>
      </c>
      <c r="W70" s="94" t="s">
        <v>291</v>
      </c>
      <c r="X70" s="94" t="s">
        <v>291</v>
      </c>
      <c r="Y70" s="94" t="s">
        <v>291</v>
      </c>
      <c r="Z70" s="94" t="s">
        <v>291</v>
      </c>
      <c r="AA70" s="94" t="s">
        <v>291</v>
      </c>
      <c r="AB70" s="94" t="s">
        <v>291</v>
      </c>
      <c r="AC70" s="94" t="s">
        <v>291</v>
      </c>
      <c r="AD70" s="94" t="s">
        <v>291</v>
      </c>
      <c r="AE70" s="94" t="s">
        <v>291</v>
      </c>
      <c r="AF70" s="94" t="s">
        <v>291</v>
      </c>
      <c r="AG70" s="94" t="s">
        <v>291</v>
      </c>
      <c r="AH70" s="94" t="s">
        <v>291</v>
      </c>
      <c r="AI70" s="94" t="s">
        <v>291</v>
      </c>
      <c r="AJ70" s="94" t="s">
        <v>291</v>
      </c>
      <c r="AK70" s="94" t="s">
        <v>291</v>
      </c>
      <c r="AL70" s="94" t="s">
        <v>291</v>
      </c>
      <c r="AM70" s="94"/>
      <c r="AN70" s="94"/>
      <c r="AO70" s="94" t="s">
        <v>291</v>
      </c>
      <c r="AP70" s="94" t="s">
        <v>291</v>
      </c>
      <c r="AQ70" s="94" t="s">
        <v>291</v>
      </c>
      <c r="AR70" s="94" t="s">
        <v>291</v>
      </c>
      <c r="AS70" s="36"/>
    </row>
    <row r="71" spans="1:45" ht="12.75">
      <c r="A71" s="92" t="s">
        <v>308</v>
      </c>
      <c r="B71" s="93"/>
      <c r="C71" s="93"/>
      <c r="D71" s="93"/>
      <c r="E71" s="93"/>
      <c r="F71" s="93"/>
      <c r="G71" s="94" t="s">
        <v>291</v>
      </c>
      <c r="H71" s="94" t="s">
        <v>291</v>
      </c>
      <c r="I71" s="94" t="s">
        <v>291</v>
      </c>
      <c r="J71" s="94"/>
      <c r="K71" s="94"/>
      <c r="L71" s="94">
        <v>10881</v>
      </c>
      <c r="M71" s="94"/>
      <c r="N71" s="94"/>
      <c r="O71" s="94" t="s">
        <v>291</v>
      </c>
      <c r="P71" s="94" t="s">
        <v>291</v>
      </c>
      <c r="Q71" s="94" t="s">
        <v>291</v>
      </c>
      <c r="R71" s="94" t="s">
        <v>291</v>
      </c>
      <c r="S71" s="94" t="s">
        <v>291</v>
      </c>
      <c r="T71" s="94" t="s">
        <v>291</v>
      </c>
      <c r="U71" s="94" t="s">
        <v>291</v>
      </c>
      <c r="V71" s="94" t="s">
        <v>291</v>
      </c>
      <c r="W71" s="94" t="s">
        <v>291</v>
      </c>
      <c r="X71" s="94" t="s">
        <v>291</v>
      </c>
      <c r="Y71" s="94" t="s">
        <v>291</v>
      </c>
      <c r="Z71" s="94" t="s">
        <v>291</v>
      </c>
      <c r="AA71" s="94" t="s">
        <v>291</v>
      </c>
      <c r="AB71" s="94" t="s">
        <v>291</v>
      </c>
      <c r="AC71" s="94" t="s">
        <v>291</v>
      </c>
      <c r="AD71" s="94" t="s">
        <v>291</v>
      </c>
      <c r="AE71" s="94" t="s">
        <v>291</v>
      </c>
      <c r="AF71" s="94" t="s">
        <v>291</v>
      </c>
      <c r="AG71" s="94" t="s">
        <v>291</v>
      </c>
      <c r="AH71" s="94" t="s">
        <v>291</v>
      </c>
      <c r="AI71" s="94" t="s">
        <v>291</v>
      </c>
      <c r="AJ71" s="94" t="s">
        <v>291</v>
      </c>
      <c r="AK71" s="94" t="s">
        <v>291</v>
      </c>
      <c r="AL71" s="94" t="s">
        <v>291</v>
      </c>
      <c r="AM71" s="94"/>
      <c r="AN71" s="94"/>
      <c r="AO71" s="94" t="s">
        <v>291</v>
      </c>
      <c r="AP71" s="94" t="s">
        <v>291</v>
      </c>
      <c r="AQ71" s="94" t="s">
        <v>291</v>
      </c>
      <c r="AR71" s="94" t="s">
        <v>291</v>
      </c>
      <c r="AS71" s="36"/>
    </row>
    <row r="72" spans="1:45" ht="12.75">
      <c r="A72" s="92" t="s">
        <v>309</v>
      </c>
      <c r="B72" s="93"/>
      <c r="C72" s="93"/>
      <c r="D72" s="93"/>
      <c r="E72" s="93"/>
      <c r="F72" s="93"/>
      <c r="G72" s="94" t="s">
        <v>291</v>
      </c>
      <c r="H72" s="94" t="s">
        <v>291</v>
      </c>
      <c r="I72" s="94" t="s">
        <v>291</v>
      </c>
      <c r="J72" s="94"/>
      <c r="K72" s="94"/>
      <c r="L72" s="94">
        <v>2034</v>
      </c>
      <c r="M72" s="94"/>
      <c r="N72" s="94"/>
      <c r="O72" s="94" t="s">
        <v>291</v>
      </c>
      <c r="P72" s="94" t="s">
        <v>291</v>
      </c>
      <c r="Q72" s="94" t="s">
        <v>291</v>
      </c>
      <c r="R72" s="94" t="s">
        <v>291</v>
      </c>
      <c r="S72" s="94" t="s">
        <v>291</v>
      </c>
      <c r="T72" s="94" t="s">
        <v>291</v>
      </c>
      <c r="U72" s="94" t="s">
        <v>291</v>
      </c>
      <c r="V72" s="94" t="s">
        <v>291</v>
      </c>
      <c r="W72" s="94" t="s">
        <v>291</v>
      </c>
      <c r="X72" s="94" t="s">
        <v>291</v>
      </c>
      <c r="Y72" s="94" t="s">
        <v>291</v>
      </c>
      <c r="Z72" s="94" t="s">
        <v>291</v>
      </c>
      <c r="AA72" s="94" t="s">
        <v>291</v>
      </c>
      <c r="AB72" s="94" t="s">
        <v>291</v>
      </c>
      <c r="AC72" s="94" t="s">
        <v>291</v>
      </c>
      <c r="AD72" s="94" t="s">
        <v>291</v>
      </c>
      <c r="AE72" s="94" t="s">
        <v>291</v>
      </c>
      <c r="AF72" s="94" t="s">
        <v>291</v>
      </c>
      <c r="AG72" s="94" t="s">
        <v>291</v>
      </c>
      <c r="AH72" s="94" t="s">
        <v>291</v>
      </c>
      <c r="AI72" s="94" t="s">
        <v>291</v>
      </c>
      <c r="AJ72" s="94" t="s">
        <v>291</v>
      </c>
      <c r="AK72" s="94" t="s">
        <v>291</v>
      </c>
      <c r="AL72" s="94" t="s">
        <v>291</v>
      </c>
      <c r="AM72" s="94"/>
      <c r="AN72" s="94"/>
      <c r="AO72" s="94" t="s">
        <v>291</v>
      </c>
      <c r="AP72" s="94" t="s">
        <v>291</v>
      </c>
      <c r="AQ72" s="94" t="s">
        <v>291</v>
      </c>
      <c r="AR72" s="94" t="s">
        <v>291</v>
      </c>
      <c r="AS72" s="36"/>
    </row>
    <row r="73" spans="1:45" ht="12.75">
      <c r="A73" s="92" t="s">
        <v>310</v>
      </c>
      <c r="B73" s="93"/>
      <c r="C73" s="93"/>
      <c r="D73" s="93"/>
      <c r="E73" s="93"/>
      <c r="F73" s="93"/>
      <c r="G73" s="94" t="s">
        <v>291</v>
      </c>
      <c r="H73" s="94" t="s">
        <v>291</v>
      </c>
      <c r="I73" s="94" t="s">
        <v>291</v>
      </c>
      <c r="J73" s="94"/>
      <c r="K73" s="94"/>
      <c r="L73" s="94">
        <v>675424</v>
      </c>
      <c r="M73" s="94"/>
      <c r="N73" s="94"/>
      <c r="O73" s="94" t="s">
        <v>291</v>
      </c>
      <c r="P73" s="94" t="s">
        <v>291</v>
      </c>
      <c r="Q73" s="94" t="s">
        <v>291</v>
      </c>
      <c r="R73" s="94" t="s">
        <v>291</v>
      </c>
      <c r="S73" s="94" t="s">
        <v>291</v>
      </c>
      <c r="T73" s="94" t="s">
        <v>291</v>
      </c>
      <c r="U73" s="94" t="s">
        <v>291</v>
      </c>
      <c r="V73" s="94" t="s">
        <v>291</v>
      </c>
      <c r="W73" s="94" t="s">
        <v>291</v>
      </c>
      <c r="X73" s="94" t="s">
        <v>291</v>
      </c>
      <c r="Y73" s="94" t="s">
        <v>291</v>
      </c>
      <c r="Z73" s="94" t="s">
        <v>291</v>
      </c>
      <c r="AA73" s="94" t="s">
        <v>291</v>
      </c>
      <c r="AB73" s="94" t="s">
        <v>291</v>
      </c>
      <c r="AC73" s="94" t="s">
        <v>291</v>
      </c>
      <c r="AD73" s="94" t="s">
        <v>291</v>
      </c>
      <c r="AE73" s="94" t="s">
        <v>291</v>
      </c>
      <c r="AF73" s="94" t="s">
        <v>291</v>
      </c>
      <c r="AG73" s="94" t="s">
        <v>291</v>
      </c>
      <c r="AH73" s="94" t="s">
        <v>291</v>
      </c>
      <c r="AI73" s="94" t="s">
        <v>291</v>
      </c>
      <c r="AJ73" s="94" t="s">
        <v>291</v>
      </c>
      <c r="AK73" s="94" t="s">
        <v>291</v>
      </c>
      <c r="AL73" s="94" t="s">
        <v>291</v>
      </c>
      <c r="AM73" s="94"/>
      <c r="AN73" s="94"/>
      <c r="AO73" s="94" t="s">
        <v>291</v>
      </c>
      <c r="AP73" s="94" t="s">
        <v>291</v>
      </c>
      <c r="AQ73" s="94" t="s">
        <v>291</v>
      </c>
      <c r="AR73" s="94" t="s">
        <v>291</v>
      </c>
      <c r="AS73" s="36"/>
    </row>
    <row r="74" spans="1:45" ht="12.75">
      <c r="A74" s="92" t="s">
        <v>311</v>
      </c>
      <c r="B74" s="93"/>
      <c r="C74" s="93"/>
      <c r="D74" s="93"/>
      <c r="E74" s="93"/>
      <c r="F74" s="93"/>
      <c r="G74" s="94" t="s">
        <v>291</v>
      </c>
      <c r="H74" s="94" t="s">
        <v>291</v>
      </c>
      <c r="I74" s="94" t="s">
        <v>291</v>
      </c>
      <c r="J74" s="94"/>
      <c r="K74" s="94"/>
      <c r="L74" s="94"/>
      <c r="M74" s="94"/>
      <c r="N74" s="94"/>
      <c r="O74" s="94" t="s">
        <v>291</v>
      </c>
      <c r="P74" s="94" t="s">
        <v>291</v>
      </c>
      <c r="Q74" s="94" t="s">
        <v>291</v>
      </c>
      <c r="R74" s="94" t="s">
        <v>291</v>
      </c>
      <c r="S74" s="94" t="s">
        <v>291</v>
      </c>
      <c r="T74" s="94" t="s">
        <v>291</v>
      </c>
      <c r="U74" s="94" t="s">
        <v>291</v>
      </c>
      <c r="V74" s="94" t="s">
        <v>291</v>
      </c>
      <c r="W74" s="94" t="s">
        <v>291</v>
      </c>
      <c r="X74" s="94" t="s">
        <v>291</v>
      </c>
      <c r="Y74" s="94" t="s">
        <v>291</v>
      </c>
      <c r="Z74" s="94" t="s">
        <v>291</v>
      </c>
      <c r="AA74" s="94" t="s">
        <v>291</v>
      </c>
      <c r="AB74" s="94" t="s">
        <v>291</v>
      </c>
      <c r="AC74" s="94" t="s">
        <v>291</v>
      </c>
      <c r="AD74" s="94" t="s">
        <v>291</v>
      </c>
      <c r="AE74" s="94" t="s">
        <v>291</v>
      </c>
      <c r="AF74" s="94" t="s">
        <v>291</v>
      </c>
      <c r="AG74" s="94" t="s">
        <v>291</v>
      </c>
      <c r="AH74" s="94" t="s">
        <v>291</v>
      </c>
      <c r="AI74" s="94" t="s">
        <v>291</v>
      </c>
      <c r="AJ74" s="94" t="s">
        <v>291</v>
      </c>
      <c r="AK74" s="94" t="s">
        <v>291</v>
      </c>
      <c r="AL74" s="94" t="s">
        <v>291</v>
      </c>
      <c r="AM74" s="94"/>
      <c r="AN74" s="94"/>
      <c r="AO74" s="94" t="s">
        <v>291</v>
      </c>
      <c r="AP74" s="94" t="s">
        <v>291</v>
      </c>
      <c r="AQ74" s="94" t="s">
        <v>291</v>
      </c>
      <c r="AR74" s="94" t="s">
        <v>291</v>
      </c>
      <c r="AS74" s="36"/>
    </row>
    <row r="75" spans="1:45" ht="12.75">
      <c r="A75" s="92" t="s">
        <v>312</v>
      </c>
      <c r="B75" s="93"/>
      <c r="C75" s="93"/>
      <c r="D75" s="93"/>
      <c r="E75" s="93"/>
      <c r="F75" s="93"/>
      <c r="G75" s="94" t="s">
        <v>291</v>
      </c>
      <c r="H75" s="94" t="s">
        <v>291</v>
      </c>
      <c r="I75" s="94" t="s">
        <v>291</v>
      </c>
      <c r="J75" s="94"/>
      <c r="K75" s="94"/>
      <c r="L75" s="94">
        <v>401036</v>
      </c>
      <c r="M75" s="94"/>
      <c r="N75" s="94"/>
      <c r="O75" s="94" t="s">
        <v>291</v>
      </c>
      <c r="P75" s="94" t="s">
        <v>291</v>
      </c>
      <c r="Q75" s="94" t="s">
        <v>291</v>
      </c>
      <c r="R75" s="94" t="s">
        <v>291</v>
      </c>
      <c r="S75" s="94" t="s">
        <v>291</v>
      </c>
      <c r="T75" s="94" t="s">
        <v>291</v>
      </c>
      <c r="U75" s="94" t="s">
        <v>291</v>
      </c>
      <c r="V75" s="94" t="s">
        <v>291</v>
      </c>
      <c r="W75" s="94" t="s">
        <v>291</v>
      </c>
      <c r="X75" s="94" t="s">
        <v>291</v>
      </c>
      <c r="Y75" s="94" t="s">
        <v>291</v>
      </c>
      <c r="Z75" s="94" t="s">
        <v>291</v>
      </c>
      <c r="AA75" s="94" t="s">
        <v>291</v>
      </c>
      <c r="AB75" s="94" t="s">
        <v>291</v>
      </c>
      <c r="AC75" s="94" t="s">
        <v>291</v>
      </c>
      <c r="AD75" s="94" t="s">
        <v>291</v>
      </c>
      <c r="AE75" s="94" t="s">
        <v>291</v>
      </c>
      <c r="AF75" s="94" t="s">
        <v>291</v>
      </c>
      <c r="AG75" s="94" t="s">
        <v>291</v>
      </c>
      <c r="AH75" s="94" t="s">
        <v>291</v>
      </c>
      <c r="AI75" s="94" t="s">
        <v>291</v>
      </c>
      <c r="AJ75" s="94" t="s">
        <v>291</v>
      </c>
      <c r="AK75" s="94" t="s">
        <v>291</v>
      </c>
      <c r="AL75" s="94" t="s">
        <v>291</v>
      </c>
      <c r="AM75" s="94"/>
      <c r="AN75" s="94"/>
      <c r="AO75" s="94" t="s">
        <v>291</v>
      </c>
      <c r="AP75" s="94" t="s">
        <v>291</v>
      </c>
      <c r="AQ75" s="94" t="s">
        <v>291</v>
      </c>
      <c r="AR75" s="94" t="s">
        <v>291</v>
      </c>
      <c r="AS75" s="36"/>
    </row>
    <row r="76" spans="1:45" ht="12.75">
      <c r="A76" s="92" t="s">
        <v>313</v>
      </c>
      <c r="B76" s="93"/>
      <c r="C76" s="93"/>
      <c r="D76" s="93"/>
      <c r="E76" s="93"/>
      <c r="F76" s="93"/>
      <c r="G76" s="94" t="s">
        <v>291</v>
      </c>
      <c r="H76" s="94" t="s">
        <v>291</v>
      </c>
      <c r="I76" s="94" t="s">
        <v>291</v>
      </c>
      <c r="J76" s="94"/>
      <c r="K76" s="94"/>
      <c r="L76" s="94">
        <v>15163</v>
      </c>
      <c r="M76" s="94"/>
      <c r="N76" s="94"/>
      <c r="O76" s="94" t="s">
        <v>291</v>
      </c>
      <c r="P76" s="94" t="s">
        <v>291</v>
      </c>
      <c r="Q76" s="94" t="s">
        <v>291</v>
      </c>
      <c r="R76" s="94" t="s">
        <v>291</v>
      </c>
      <c r="S76" s="94" t="s">
        <v>291</v>
      </c>
      <c r="T76" s="94" t="s">
        <v>291</v>
      </c>
      <c r="U76" s="94" t="s">
        <v>291</v>
      </c>
      <c r="V76" s="94" t="s">
        <v>291</v>
      </c>
      <c r="W76" s="94" t="s">
        <v>291</v>
      </c>
      <c r="X76" s="94" t="s">
        <v>291</v>
      </c>
      <c r="Y76" s="94" t="s">
        <v>291</v>
      </c>
      <c r="Z76" s="94" t="s">
        <v>291</v>
      </c>
      <c r="AA76" s="94" t="s">
        <v>291</v>
      </c>
      <c r="AB76" s="94" t="s">
        <v>291</v>
      </c>
      <c r="AC76" s="94" t="s">
        <v>291</v>
      </c>
      <c r="AD76" s="94" t="s">
        <v>291</v>
      </c>
      <c r="AE76" s="94" t="s">
        <v>291</v>
      </c>
      <c r="AF76" s="94" t="s">
        <v>291</v>
      </c>
      <c r="AG76" s="94" t="s">
        <v>291</v>
      </c>
      <c r="AH76" s="94" t="s">
        <v>291</v>
      </c>
      <c r="AI76" s="94" t="s">
        <v>291</v>
      </c>
      <c r="AJ76" s="94" t="s">
        <v>291</v>
      </c>
      <c r="AK76" s="94" t="s">
        <v>291</v>
      </c>
      <c r="AL76" s="94" t="s">
        <v>291</v>
      </c>
      <c r="AM76" s="94"/>
      <c r="AN76" s="94"/>
      <c r="AO76" s="94" t="s">
        <v>291</v>
      </c>
      <c r="AP76" s="94" t="s">
        <v>291</v>
      </c>
      <c r="AQ76" s="94" t="s">
        <v>291</v>
      </c>
      <c r="AR76" s="94" t="s">
        <v>291</v>
      </c>
      <c r="AS76" s="36"/>
    </row>
    <row r="77" spans="1:45" ht="12.75">
      <c r="A77" s="92" t="s">
        <v>314</v>
      </c>
      <c r="B77" s="93"/>
      <c r="C77" s="93"/>
      <c r="D77" s="93"/>
      <c r="E77" s="93"/>
      <c r="F77" s="93"/>
      <c r="G77" s="94" t="s">
        <v>291</v>
      </c>
      <c r="H77" s="94" t="s">
        <v>291</v>
      </c>
      <c r="I77" s="94" t="s">
        <v>291</v>
      </c>
      <c r="J77" s="94"/>
      <c r="K77" s="94"/>
      <c r="L77" s="94">
        <v>117911</v>
      </c>
      <c r="M77" s="94"/>
      <c r="N77" s="94"/>
      <c r="O77" s="94" t="s">
        <v>291</v>
      </c>
      <c r="P77" s="94" t="s">
        <v>291</v>
      </c>
      <c r="Q77" s="94" t="s">
        <v>291</v>
      </c>
      <c r="R77" s="94" t="s">
        <v>291</v>
      </c>
      <c r="S77" s="94" t="s">
        <v>291</v>
      </c>
      <c r="T77" s="94" t="s">
        <v>291</v>
      </c>
      <c r="U77" s="94" t="s">
        <v>291</v>
      </c>
      <c r="V77" s="94" t="s">
        <v>291</v>
      </c>
      <c r="W77" s="94" t="s">
        <v>291</v>
      </c>
      <c r="X77" s="94" t="s">
        <v>291</v>
      </c>
      <c r="Y77" s="94" t="s">
        <v>291</v>
      </c>
      <c r="Z77" s="94" t="s">
        <v>291</v>
      </c>
      <c r="AA77" s="94" t="s">
        <v>291</v>
      </c>
      <c r="AB77" s="94" t="s">
        <v>291</v>
      </c>
      <c r="AC77" s="94" t="s">
        <v>291</v>
      </c>
      <c r="AD77" s="94" t="s">
        <v>291</v>
      </c>
      <c r="AE77" s="94" t="s">
        <v>291</v>
      </c>
      <c r="AF77" s="94" t="s">
        <v>291</v>
      </c>
      <c r="AG77" s="94" t="s">
        <v>291</v>
      </c>
      <c r="AH77" s="94" t="s">
        <v>291</v>
      </c>
      <c r="AI77" s="94" t="s">
        <v>291</v>
      </c>
      <c r="AJ77" s="94" t="s">
        <v>291</v>
      </c>
      <c r="AK77" s="94" t="s">
        <v>291</v>
      </c>
      <c r="AL77" s="94" t="s">
        <v>291</v>
      </c>
      <c r="AM77" s="94"/>
      <c r="AN77" s="94"/>
      <c r="AO77" s="94" t="s">
        <v>291</v>
      </c>
      <c r="AP77" s="94" t="s">
        <v>291</v>
      </c>
      <c r="AQ77" s="94" t="s">
        <v>291</v>
      </c>
      <c r="AR77" s="94" t="s">
        <v>291</v>
      </c>
      <c r="AS77" s="36"/>
    </row>
    <row r="78" spans="1:45" ht="12.75">
      <c r="A78" s="92" t="s">
        <v>315</v>
      </c>
      <c r="B78" s="93"/>
      <c r="C78" s="93"/>
      <c r="D78" s="93"/>
      <c r="E78" s="93"/>
      <c r="F78" s="93"/>
      <c r="G78" s="94" t="s">
        <v>291</v>
      </c>
      <c r="H78" s="94" t="s">
        <v>291</v>
      </c>
      <c r="I78" s="94" t="s">
        <v>291</v>
      </c>
      <c r="J78" s="94"/>
      <c r="K78" s="94"/>
      <c r="L78" s="94">
        <v>92932</v>
      </c>
      <c r="M78" s="94"/>
      <c r="N78" s="94"/>
      <c r="O78" s="94" t="s">
        <v>291</v>
      </c>
      <c r="P78" s="94" t="s">
        <v>291</v>
      </c>
      <c r="Q78" s="94" t="s">
        <v>291</v>
      </c>
      <c r="R78" s="94" t="s">
        <v>291</v>
      </c>
      <c r="S78" s="94" t="s">
        <v>291</v>
      </c>
      <c r="T78" s="94" t="s">
        <v>291</v>
      </c>
      <c r="U78" s="94" t="s">
        <v>291</v>
      </c>
      <c r="V78" s="94" t="s">
        <v>291</v>
      </c>
      <c r="W78" s="94" t="s">
        <v>291</v>
      </c>
      <c r="X78" s="94" t="s">
        <v>291</v>
      </c>
      <c r="Y78" s="94" t="s">
        <v>291</v>
      </c>
      <c r="Z78" s="94" t="s">
        <v>291</v>
      </c>
      <c r="AA78" s="94" t="s">
        <v>291</v>
      </c>
      <c r="AB78" s="94" t="s">
        <v>291</v>
      </c>
      <c r="AC78" s="94" t="s">
        <v>291</v>
      </c>
      <c r="AD78" s="94" t="s">
        <v>291</v>
      </c>
      <c r="AE78" s="94" t="s">
        <v>291</v>
      </c>
      <c r="AF78" s="94" t="s">
        <v>291</v>
      </c>
      <c r="AG78" s="94" t="s">
        <v>291</v>
      </c>
      <c r="AH78" s="94" t="s">
        <v>291</v>
      </c>
      <c r="AI78" s="94" t="s">
        <v>291</v>
      </c>
      <c r="AJ78" s="94" t="s">
        <v>291</v>
      </c>
      <c r="AK78" s="94" t="s">
        <v>291</v>
      </c>
      <c r="AL78" s="94" t="s">
        <v>291</v>
      </c>
      <c r="AM78" s="94"/>
      <c r="AN78" s="94"/>
      <c r="AO78" s="94" t="s">
        <v>291</v>
      </c>
      <c r="AP78" s="94" t="s">
        <v>291</v>
      </c>
      <c r="AQ78" s="94" t="s">
        <v>291</v>
      </c>
      <c r="AR78" s="94" t="s">
        <v>291</v>
      </c>
      <c r="AS78" s="36"/>
    </row>
    <row r="79" spans="1:45" ht="12.75">
      <c r="A79" s="92" t="s">
        <v>316</v>
      </c>
      <c r="B79" s="93"/>
      <c r="C79" s="93"/>
      <c r="D79" s="93"/>
      <c r="E79" s="93"/>
      <c r="F79" s="93"/>
      <c r="G79" s="94" t="s">
        <v>291</v>
      </c>
      <c r="H79" s="94" t="s">
        <v>291</v>
      </c>
      <c r="I79" s="94" t="s">
        <v>291</v>
      </c>
      <c r="J79" s="94"/>
      <c r="K79" s="94"/>
      <c r="L79" s="94">
        <v>50505</v>
      </c>
      <c r="M79" s="94"/>
      <c r="N79" s="94"/>
      <c r="O79" s="94" t="s">
        <v>291</v>
      </c>
      <c r="P79" s="94" t="s">
        <v>291</v>
      </c>
      <c r="Q79" s="94" t="s">
        <v>291</v>
      </c>
      <c r="R79" s="94" t="s">
        <v>291</v>
      </c>
      <c r="S79" s="94" t="s">
        <v>291</v>
      </c>
      <c r="T79" s="94" t="s">
        <v>291</v>
      </c>
      <c r="U79" s="94" t="s">
        <v>291</v>
      </c>
      <c r="V79" s="94" t="s">
        <v>291</v>
      </c>
      <c r="W79" s="94" t="s">
        <v>291</v>
      </c>
      <c r="X79" s="94" t="s">
        <v>291</v>
      </c>
      <c r="Y79" s="94" t="s">
        <v>291</v>
      </c>
      <c r="Z79" s="94" t="s">
        <v>291</v>
      </c>
      <c r="AA79" s="94" t="s">
        <v>291</v>
      </c>
      <c r="AB79" s="94" t="s">
        <v>291</v>
      </c>
      <c r="AC79" s="94" t="s">
        <v>291</v>
      </c>
      <c r="AD79" s="94" t="s">
        <v>291</v>
      </c>
      <c r="AE79" s="94" t="s">
        <v>291</v>
      </c>
      <c r="AF79" s="94" t="s">
        <v>291</v>
      </c>
      <c r="AG79" s="94" t="s">
        <v>291</v>
      </c>
      <c r="AH79" s="94" t="s">
        <v>291</v>
      </c>
      <c r="AI79" s="94" t="s">
        <v>291</v>
      </c>
      <c r="AJ79" s="94" t="s">
        <v>291</v>
      </c>
      <c r="AK79" s="94" t="s">
        <v>291</v>
      </c>
      <c r="AL79" s="94" t="s">
        <v>291</v>
      </c>
      <c r="AM79" s="94"/>
      <c r="AN79" s="94"/>
      <c r="AO79" s="94" t="s">
        <v>291</v>
      </c>
      <c r="AP79" s="94" t="s">
        <v>291</v>
      </c>
      <c r="AQ79" s="94" t="s">
        <v>291</v>
      </c>
      <c r="AR79" s="94" t="s">
        <v>291</v>
      </c>
      <c r="AS79" s="36"/>
    </row>
    <row r="80" spans="1:45" ht="12.75">
      <c r="A80" s="92" t="s">
        <v>317</v>
      </c>
      <c r="B80" s="93"/>
      <c r="C80" s="93"/>
      <c r="D80" s="93"/>
      <c r="E80" s="93"/>
      <c r="F80" s="93"/>
      <c r="G80" s="94" t="s">
        <v>291</v>
      </c>
      <c r="H80" s="94" t="s">
        <v>291</v>
      </c>
      <c r="I80" s="94" t="s">
        <v>291</v>
      </c>
      <c r="J80" s="94"/>
      <c r="K80" s="94"/>
      <c r="L80" s="94">
        <v>13508</v>
      </c>
      <c r="M80" s="94"/>
      <c r="N80" s="94"/>
      <c r="O80" s="94" t="s">
        <v>291</v>
      </c>
      <c r="P80" s="94" t="s">
        <v>291</v>
      </c>
      <c r="Q80" s="94" t="s">
        <v>291</v>
      </c>
      <c r="R80" s="94" t="s">
        <v>291</v>
      </c>
      <c r="S80" s="94" t="s">
        <v>291</v>
      </c>
      <c r="T80" s="94" t="s">
        <v>291</v>
      </c>
      <c r="U80" s="94" t="s">
        <v>291</v>
      </c>
      <c r="V80" s="94" t="s">
        <v>291</v>
      </c>
      <c r="W80" s="94" t="s">
        <v>291</v>
      </c>
      <c r="X80" s="94" t="s">
        <v>291</v>
      </c>
      <c r="Y80" s="94" t="s">
        <v>291</v>
      </c>
      <c r="Z80" s="94" t="s">
        <v>291</v>
      </c>
      <c r="AA80" s="94" t="s">
        <v>291</v>
      </c>
      <c r="AB80" s="94" t="s">
        <v>291</v>
      </c>
      <c r="AC80" s="94" t="s">
        <v>291</v>
      </c>
      <c r="AD80" s="94" t="s">
        <v>291</v>
      </c>
      <c r="AE80" s="94" t="s">
        <v>291</v>
      </c>
      <c r="AF80" s="94" t="s">
        <v>291</v>
      </c>
      <c r="AG80" s="94" t="s">
        <v>291</v>
      </c>
      <c r="AH80" s="94" t="s">
        <v>291</v>
      </c>
      <c r="AI80" s="94" t="s">
        <v>291</v>
      </c>
      <c r="AJ80" s="94" t="s">
        <v>291</v>
      </c>
      <c r="AK80" s="94" t="s">
        <v>291</v>
      </c>
      <c r="AL80" s="94" t="s">
        <v>291</v>
      </c>
      <c r="AM80" s="94"/>
      <c r="AN80" s="94"/>
      <c r="AO80" s="94" t="s">
        <v>291</v>
      </c>
      <c r="AP80" s="94" t="s">
        <v>291</v>
      </c>
      <c r="AQ80" s="94" t="s">
        <v>291</v>
      </c>
      <c r="AR80" s="94" t="s">
        <v>291</v>
      </c>
      <c r="AS80" s="36"/>
    </row>
    <row r="81" spans="1:45" ht="12.75">
      <c r="A81" s="95" t="s">
        <v>310</v>
      </c>
      <c r="B81" s="96"/>
      <c r="C81" s="96"/>
      <c r="D81" s="96"/>
      <c r="E81" s="96"/>
      <c r="F81" s="96"/>
      <c r="G81" s="97" t="s">
        <v>291</v>
      </c>
      <c r="H81" s="97" t="s">
        <v>291</v>
      </c>
      <c r="I81" s="97" t="s">
        <v>291</v>
      </c>
      <c r="J81" s="97"/>
      <c r="K81" s="97"/>
      <c r="L81" s="97">
        <v>688932</v>
      </c>
      <c r="M81" s="97"/>
      <c r="N81" s="97"/>
      <c r="O81" s="97" t="s">
        <v>291</v>
      </c>
      <c r="P81" s="97" t="s">
        <v>291</v>
      </c>
      <c r="Q81" s="97" t="s">
        <v>291</v>
      </c>
      <c r="R81" s="97" t="s">
        <v>291</v>
      </c>
      <c r="S81" s="97" t="s">
        <v>291</v>
      </c>
      <c r="T81" s="97" t="s">
        <v>291</v>
      </c>
      <c r="U81" s="97" t="s">
        <v>291</v>
      </c>
      <c r="V81" s="97" t="s">
        <v>291</v>
      </c>
      <c r="W81" s="97" t="s">
        <v>291</v>
      </c>
      <c r="X81" s="97" t="s">
        <v>291</v>
      </c>
      <c r="Y81" s="97" t="s">
        <v>291</v>
      </c>
      <c r="Z81" s="97" t="s">
        <v>291</v>
      </c>
      <c r="AA81" s="97" t="s">
        <v>291</v>
      </c>
      <c r="AB81" s="97" t="s">
        <v>291</v>
      </c>
      <c r="AC81" s="97" t="s">
        <v>291</v>
      </c>
      <c r="AD81" s="97" t="s">
        <v>291</v>
      </c>
      <c r="AE81" s="97" t="s">
        <v>291</v>
      </c>
      <c r="AF81" s="97" t="s">
        <v>291</v>
      </c>
      <c r="AG81" s="97" t="s">
        <v>291</v>
      </c>
      <c r="AH81" s="97" t="s">
        <v>291</v>
      </c>
      <c r="AI81" s="97" t="s">
        <v>291</v>
      </c>
      <c r="AJ81" s="97" t="s">
        <v>291</v>
      </c>
      <c r="AK81" s="97" t="s">
        <v>291</v>
      </c>
      <c r="AL81" s="97" t="s">
        <v>291</v>
      </c>
      <c r="AM81" s="97"/>
      <c r="AN81" s="97"/>
      <c r="AO81" s="97" t="s">
        <v>291</v>
      </c>
      <c r="AP81" s="97" t="s">
        <v>291</v>
      </c>
      <c r="AQ81" s="97" t="s">
        <v>291</v>
      </c>
      <c r="AR81" s="97" t="s">
        <v>291</v>
      </c>
      <c r="AS81" s="36"/>
    </row>
    <row r="82" spans="1:45" ht="12.75">
      <c r="A82" s="92" t="s">
        <v>318</v>
      </c>
      <c r="B82" s="93"/>
      <c r="C82" s="93"/>
      <c r="D82" s="93"/>
      <c r="E82" s="93"/>
      <c r="F82" s="93"/>
      <c r="G82" s="94" t="s">
        <v>291</v>
      </c>
      <c r="H82" s="94" t="s">
        <v>291</v>
      </c>
      <c r="I82" s="94" t="s">
        <v>291</v>
      </c>
      <c r="J82" s="94"/>
      <c r="K82" s="94"/>
      <c r="L82" s="94">
        <v>13779</v>
      </c>
      <c r="M82" s="94"/>
      <c r="N82" s="94"/>
      <c r="O82" s="94" t="s">
        <v>291</v>
      </c>
      <c r="P82" s="94" t="s">
        <v>291</v>
      </c>
      <c r="Q82" s="94" t="s">
        <v>291</v>
      </c>
      <c r="R82" s="94" t="s">
        <v>291</v>
      </c>
      <c r="S82" s="94" t="s">
        <v>291</v>
      </c>
      <c r="T82" s="94" t="s">
        <v>291</v>
      </c>
      <c r="U82" s="94" t="s">
        <v>291</v>
      </c>
      <c r="V82" s="94" t="s">
        <v>291</v>
      </c>
      <c r="W82" s="94" t="s">
        <v>291</v>
      </c>
      <c r="X82" s="94" t="s">
        <v>291</v>
      </c>
      <c r="Y82" s="94" t="s">
        <v>291</v>
      </c>
      <c r="Z82" s="94" t="s">
        <v>291</v>
      </c>
      <c r="AA82" s="94" t="s">
        <v>291</v>
      </c>
      <c r="AB82" s="94" t="s">
        <v>291</v>
      </c>
      <c r="AC82" s="94" t="s">
        <v>291</v>
      </c>
      <c r="AD82" s="94" t="s">
        <v>291</v>
      </c>
      <c r="AE82" s="94" t="s">
        <v>291</v>
      </c>
      <c r="AF82" s="94" t="s">
        <v>291</v>
      </c>
      <c r="AG82" s="94" t="s">
        <v>291</v>
      </c>
      <c r="AH82" s="94" t="s">
        <v>291</v>
      </c>
      <c r="AI82" s="94" t="s">
        <v>291</v>
      </c>
      <c r="AJ82" s="94" t="s">
        <v>291</v>
      </c>
      <c r="AK82" s="94" t="s">
        <v>291</v>
      </c>
      <c r="AL82" s="94" t="s">
        <v>291</v>
      </c>
      <c r="AM82" s="94"/>
      <c r="AN82" s="94"/>
      <c r="AO82" s="94" t="s">
        <v>291</v>
      </c>
      <c r="AP82" s="94" t="s">
        <v>291</v>
      </c>
      <c r="AQ82" s="94" t="s">
        <v>291</v>
      </c>
      <c r="AR82" s="94" t="s">
        <v>291</v>
      </c>
      <c r="AS82" s="36"/>
    </row>
    <row r="83" spans="1:45" ht="12.75">
      <c r="A83" s="95" t="s">
        <v>310</v>
      </c>
      <c r="B83" s="96"/>
      <c r="C83" s="96"/>
      <c r="D83" s="96"/>
      <c r="E83" s="96"/>
      <c r="F83" s="96"/>
      <c r="G83" s="97" t="s">
        <v>291</v>
      </c>
      <c r="H83" s="97" t="s">
        <v>291</v>
      </c>
      <c r="I83" s="97" t="s">
        <v>291</v>
      </c>
      <c r="J83" s="97"/>
      <c r="K83" s="97"/>
      <c r="L83" s="97">
        <v>702711</v>
      </c>
      <c r="M83" s="97"/>
      <c r="N83" s="97"/>
      <c r="O83" s="97" t="s">
        <v>291</v>
      </c>
      <c r="P83" s="97" t="s">
        <v>291</v>
      </c>
      <c r="Q83" s="97" t="s">
        <v>291</v>
      </c>
      <c r="R83" s="97" t="s">
        <v>291</v>
      </c>
      <c r="S83" s="97" t="s">
        <v>291</v>
      </c>
      <c r="T83" s="97" t="s">
        <v>291</v>
      </c>
      <c r="U83" s="97" t="s">
        <v>291</v>
      </c>
      <c r="V83" s="97" t="s">
        <v>291</v>
      </c>
      <c r="W83" s="97" t="s">
        <v>291</v>
      </c>
      <c r="X83" s="97" t="s">
        <v>291</v>
      </c>
      <c r="Y83" s="97" t="s">
        <v>291</v>
      </c>
      <c r="Z83" s="97" t="s">
        <v>291</v>
      </c>
      <c r="AA83" s="97" t="s">
        <v>291</v>
      </c>
      <c r="AB83" s="97" t="s">
        <v>291</v>
      </c>
      <c r="AC83" s="97" t="s">
        <v>291</v>
      </c>
      <c r="AD83" s="97" t="s">
        <v>291</v>
      </c>
      <c r="AE83" s="97" t="s">
        <v>291</v>
      </c>
      <c r="AF83" s="97" t="s">
        <v>291</v>
      </c>
      <c r="AG83" s="97" t="s">
        <v>291</v>
      </c>
      <c r="AH83" s="97" t="s">
        <v>291</v>
      </c>
      <c r="AI83" s="97" t="s">
        <v>291</v>
      </c>
      <c r="AJ83" s="97" t="s">
        <v>291</v>
      </c>
      <c r="AK83" s="97" t="s">
        <v>291</v>
      </c>
      <c r="AL83" s="97" t="s">
        <v>291</v>
      </c>
      <c r="AM83" s="97"/>
      <c r="AN83" s="97"/>
      <c r="AO83" s="97" t="s">
        <v>291</v>
      </c>
      <c r="AP83" s="97" t="s">
        <v>291</v>
      </c>
      <c r="AQ83" s="97" t="s">
        <v>291</v>
      </c>
      <c r="AR83" s="97" t="s">
        <v>291</v>
      </c>
      <c r="AS83" s="36"/>
    </row>
    <row r="84" spans="1:45" ht="12.75">
      <c r="A84" s="92" t="s">
        <v>319</v>
      </c>
      <c r="B84" s="93"/>
      <c r="C84" s="93"/>
      <c r="D84" s="93"/>
      <c r="E84" s="93"/>
      <c r="F84" s="93"/>
      <c r="G84" s="94" t="s">
        <v>291</v>
      </c>
      <c r="H84" s="94" t="s">
        <v>291</v>
      </c>
      <c r="I84" s="94" t="s">
        <v>291</v>
      </c>
      <c r="J84" s="94"/>
      <c r="K84" s="94"/>
      <c r="L84" s="94">
        <v>126488</v>
      </c>
      <c r="M84" s="94"/>
      <c r="N84" s="94"/>
      <c r="O84" s="94" t="s">
        <v>291</v>
      </c>
      <c r="P84" s="94" t="s">
        <v>291</v>
      </c>
      <c r="Q84" s="94" t="s">
        <v>291</v>
      </c>
      <c r="R84" s="94" t="s">
        <v>291</v>
      </c>
      <c r="S84" s="94" t="s">
        <v>291</v>
      </c>
      <c r="T84" s="94" t="s">
        <v>291</v>
      </c>
      <c r="U84" s="94" t="s">
        <v>291</v>
      </c>
      <c r="V84" s="94" t="s">
        <v>291</v>
      </c>
      <c r="W84" s="94" t="s">
        <v>291</v>
      </c>
      <c r="X84" s="94" t="s">
        <v>291</v>
      </c>
      <c r="Y84" s="94" t="s">
        <v>291</v>
      </c>
      <c r="Z84" s="94" t="s">
        <v>291</v>
      </c>
      <c r="AA84" s="94" t="s">
        <v>291</v>
      </c>
      <c r="AB84" s="94" t="s">
        <v>291</v>
      </c>
      <c r="AC84" s="94" t="s">
        <v>291</v>
      </c>
      <c r="AD84" s="94" t="s">
        <v>291</v>
      </c>
      <c r="AE84" s="94" t="s">
        <v>291</v>
      </c>
      <c r="AF84" s="94" t="s">
        <v>291</v>
      </c>
      <c r="AG84" s="94" t="s">
        <v>291</v>
      </c>
      <c r="AH84" s="94" t="s">
        <v>291</v>
      </c>
      <c r="AI84" s="94" t="s">
        <v>291</v>
      </c>
      <c r="AJ84" s="94" t="s">
        <v>291</v>
      </c>
      <c r="AK84" s="94" t="s">
        <v>291</v>
      </c>
      <c r="AL84" s="94" t="s">
        <v>291</v>
      </c>
      <c r="AM84" s="94"/>
      <c r="AN84" s="94"/>
      <c r="AO84" s="94" t="s">
        <v>291</v>
      </c>
      <c r="AP84" s="94" t="s">
        <v>291</v>
      </c>
      <c r="AQ84" s="94" t="s">
        <v>291</v>
      </c>
      <c r="AR84" s="94" t="s">
        <v>291</v>
      </c>
      <c r="AS84" s="36"/>
    </row>
    <row r="85" spans="1:45" ht="12.75">
      <c r="A85" s="95" t="s">
        <v>320</v>
      </c>
      <c r="B85" s="96"/>
      <c r="C85" s="96"/>
      <c r="D85" s="96"/>
      <c r="E85" s="96"/>
      <c r="F85" s="96"/>
      <c r="G85" s="97" t="s">
        <v>291</v>
      </c>
      <c r="H85" s="97" t="s">
        <v>291</v>
      </c>
      <c r="I85" s="97" t="s">
        <v>291</v>
      </c>
      <c r="J85" s="97"/>
      <c r="K85" s="97"/>
      <c r="L85" s="97">
        <v>829199</v>
      </c>
      <c r="M85" s="97"/>
      <c r="N85" s="97"/>
      <c r="O85" s="97" t="s">
        <v>291</v>
      </c>
      <c r="P85" s="97" t="s">
        <v>291</v>
      </c>
      <c r="Q85" s="97" t="s">
        <v>291</v>
      </c>
      <c r="R85" s="97" t="s">
        <v>291</v>
      </c>
      <c r="S85" s="97" t="s">
        <v>291</v>
      </c>
      <c r="T85" s="97" t="s">
        <v>291</v>
      </c>
      <c r="U85" s="97" t="s">
        <v>291</v>
      </c>
      <c r="V85" s="97" t="s">
        <v>291</v>
      </c>
      <c r="W85" s="97" t="s">
        <v>291</v>
      </c>
      <c r="X85" s="97" t="s">
        <v>291</v>
      </c>
      <c r="Y85" s="97" t="s">
        <v>291</v>
      </c>
      <c r="Z85" s="97" t="s">
        <v>291</v>
      </c>
      <c r="AA85" s="97" t="s">
        <v>291</v>
      </c>
      <c r="AB85" s="97" t="s">
        <v>291</v>
      </c>
      <c r="AC85" s="97" t="s">
        <v>291</v>
      </c>
      <c r="AD85" s="97" t="s">
        <v>291</v>
      </c>
      <c r="AE85" s="97" t="s">
        <v>291</v>
      </c>
      <c r="AF85" s="97" t="s">
        <v>291</v>
      </c>
      <c r="AG85" s="97" t="s">
        <v>291</v>
      </c>
      <c r="AH85" s="97" t="s">
        <v>291</v>
      </c>
      <c r="AI85" s="97" t="s">
        <v>291</v>
      </c>
      <c r="AJ85" s="97" t="s">
        <v>291</v>
      </c>
      <c r="AK85" s="97" t="s">
        <v>291</v>
      </c>
      <c r="AL85" s="97" t="s">
        <v>291</v>
      </c>
      <c r="AM85" s="97"/>
      <c r="AN85" s="97"/>
      <c r="AO85" s="97" t="s">
        <v>291</v>
      </c>
      <c r="AP85" s="97" t="s">
        <v>291</v>
      </c>
      <c r="AQ85" s="97" t="s">
        <v>291</v>
      </c>
      <c r="AR85" s="97" t="s">
        <v>291</v>
      </c>
      <c r="AS85" s="36"/>
    </row>
    <row r="86" spans="15:47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40"/>
      <c r="AT86" s="40"/>
      <c r="AU86" s="40"/>
    </row>
    <row r="87" spans="1:45" ht="12.75">
      <c r="A87" s="21" t="s">
        <v>48</v>
      </c>
      <c r="D87" s="14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6"/>
    </row>
    <row r="88" spans="1:45" ht="12.75">
      <c r="A88" s="22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6"/>
    </row>
    <row r="89" spans="1:45" ht="12.75">
      <c r="A89" s="21" t="s">
        <v>49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6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6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6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6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6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6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6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6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6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6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6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6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6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6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6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6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6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6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6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6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6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6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6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6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6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6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6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6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6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6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6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6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6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6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6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6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6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6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6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6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6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6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6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6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6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6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6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6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6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6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6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6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6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AS510" s="36"/>
    </row>
    <row r="511" spans="15:17" ht="12.75">
      <c r="O511"/>
      <c r="P511"/>
      <c r="Q511"/>
    </row>
    <row r="512" spans="15:17" ht="12.75">
      <c r="O512"/>
      <c r="P512"/>
      <c r="Q512"/>
    </row>
    <row r="513" spans="15:17" ht="12.75">
      <c r="O513"/>
      <c r="P513"/>
      <c r="Q513"/>
    </row>
  </sheetData>
  <sheetProtection/>
  <mergeCells count="51">
    <mergeCell ref="A85:F85"/>
    <mergeCell ref="A79:F79"/>
    <mergeCell ref="A80:F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67:F67"/>
    <mergeCell ref="A68:F68"/>
    <mergeCell ref="A69:F69"/>
    <mergeCell ref="A70:F70"/>
    <mergeCell ref="A71:F71"/>
    <mergeCell ref="A72:F72"/>
    <mergeCell ref="A61:F61"/>
    <mergeCell ref="A62:F62"/>
    <mergeCell ref="A63:F63"/>
    <mergeCell ref="A64:F64"/>
    <mergeCell ref="A65:F65"/>
    <mergeCell ref="A66:F66"/>
    <mergeCell ref="A28:AR28"/>
    <mergeCell ref="A48:AR48"/>
    <mergeCell ref="A55:AR55"/>
    <mergeCell ref="A58:F58"/>
    <mergeCell ref="A59:F59"/>
    <mergeCell ref="A60:F60"/>
    <mergeCell ref="L24:N24"/>
    <mergeCell ref="G24:I24"/>
    <mergeCell ref="K20:L20"/>
    <mergeCell ref="K16:L16"/>
    <mergeCell ref="A8:N8"/>
    <mergeCell ref="A11:N11"/>
    <mergeCell ref="A13:N13"/>
    <mergeCell ref="A24:A26"/>
    <mergeCell ref="B24:B26"/>
    <mergeCell ref="A9:N9"/>
    <mergeCell ref="A12:N12"/>
    <mergeCell ref="A14:N14"/>
    <mergeCell ref="K17:L17"/>
    <mergeCell ref="K21:L21"/>
    <mergeCell ref="D25:D26"/>
    <mergeCell ref="G25:G26"/>
    <mergeCell ref="L25:L26"/>
    <mergeCell ref="D24:F24"/>
    <mergeCell ref="C24:C26"/>
    <mergeCell ref="J24:K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13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62" t="s">
        <v>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61" t="s">
        <v>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60" t="s">
        <v>43</v>
      </c>
      <c r="L16" s="60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7">
        <f>132499/1000</f>
        <v>132.499</v>
      </c>
      <c r="L17" s="47"/>
      <c r="M17" s="42" t="s">
        <v>9</v>
      </c>
      <c r="N17" s="43">
        <f>829199/1000</f>
        <v>829.199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0</v>
      </c>
      <c r="M19" s="42" t="s">
        <v>9</v>
      </c>
      <c r="N19" s="4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47">
        <v>832.22</v>
      </c>
      <c r="L20" s="47"/>
      <c r="M20" s="19" t="s">
        <v>10</v>
      </c>
      <c r="N20" s="43">
        <v>832.22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47">
        <f>8054/1000</f>
        <v>8.054</v>
      </c>
      <c r="L21" s="47"/>
      <c r="M21" s="19" t="s">
        <v>9</v>
      </c>
      <c r="N21" s="43">
        <f>117911/1000</f>
        <v>117.911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55" t="s">
        <v>4</v>
      </c>
      <c r="B24" s="55" t="s">
        <v>13</v>
      </c>
      <c r="C24" s="55" t="s">
        <v>16</v>
      </c>
      <c r="D24" s="52" t="s">
        <v>14</v>
      </c>
      <c r="E24" s="53"/>
      <c r="F24" s="54"/>
      <c r="G24" s="52" t="s">
        <v>15</v>
      </c>
      <c r="H24" s="53"/>
      <c r="I24" s="54"/>
      <c r="J24" s="58" t="s">
        <v>5</v>
      </c>
      <c r="K24" s="59"/>
      <c r="L24" s="50" t="s">
        <v>22</v>
      </c>
      <c r="M24" s="50"/>
      <c r="N24" s="50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56"/>
      <c r="B25" s="56"/>
      <c r="C25" s="56"/>
      <c r="D25" s="48" t="s">
        <v>12</v>
      </c>
      <c r="E25" s="23" t="s">
        <v>20</v>
      </c>
      <c r="F25" s="23" t="s">
        <v>17</v>
      </c>
      <c r="G25" s="4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50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57"/>
      <c r="B26" s="57"/>
      <c r="C26" s="57"/>
      <c r="D26" s="49"/>
      <c r="E26" s="17" t="s">
        <v>19</v>
      </c>
      <c r="F26" s="23" t="s">
        <v>18</v>
      </c>
      <c r="G26" s="49"/>
      <c r="H26" s="17" t="s">
        <v>19</v>
      </c>
      <c r="I26" s="23" t="s">
        <v>18</v>
      </c>
      <c r="J26" s="17" t="s">
        <v>19</v>
      </c>
      <c r="K26" s="23" t="s">
        <v>18</v>
      </c>
      <c r="L26" s="51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64">
        <v>1</v>
      </c>
      <c r="B27" s="64">
        <v>2</v>
      </c>
      <c r="C27" s="64">
        <v>3</v>
      </c>
      <c r="D27" s="64">
        <v>4</v>
      </c>
      <c r="E27" s="64">
        <v>5</v>
      </c>
      <c r="F27" s="64">
        <v>6</v>
      </c>
      <c r="G27" s="65">
        <v>7</v>
      </c>
      <c r="H27" s="65">
        <v>8</v>
      </c>
      <c r="I27" s="65">
        <v>9</v>
      </c>
      <c r="J27" s="65">
        <v>10</v>
      </c>
      <c r="K27" s="65">
        <v>11</v>
      </c>
      <c r="L27" s="65">
        <v>12</v>
      </c>
      <c r="M27" s="65">
        <v>13</v>
      </c>
      <c r="N27" s="65">
        <v>14</v>
      </c>
      <c r="O27" s="66"/>
      <c r="P27" s="64"/>
      <c r="Q27" s="66"/>
      <c r="R27" s="66"/>
      <c r="S27" s="66"/>
      <c r="T27" s="64"/>
      <c r="U27" s="64"/>
      <c r="V27" s="66"/>
      <c r="W27" s="66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7"/>
      <c r="AJ27" s="67"/>
      <c r="AK27" s="67"/>
      <c r="AL27" s="67"/>
      <c r="AM27" s="64"/>
      <c r="AN27" s="67"/>
      <c r="AO27" s="68"/>
      <c r="AP27" s="68"/>
      <c r="AQ27" s="68"/>
      <c r="AR27" s="68"/>
      <c r="AS27" s="39"/>
      <c r="AT27" s="39"/>
      <c r="AU27" s="39"/>
    </row>
    <row r="28" spans="1:45" ht="21" customHeight="1">
      <c r="A28" s="69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6"/>
    </row>
    <row r="29" spans="1:45" ht="120">
      <c r="A29" s="71" t="s">
        <v>51</v>
      </c>
      <c r="B29" s="72" t="s">
        <v>52</v>
      </c>
      <c r="C29" s="73" t="s">
        <v>53</v>
      </c>
      <c r="D29" s="74">
        <v>183.32</v>
      </c>
      <c r="E29" s="74">
        <v>182.03</v>
      </c>
      <c r="F29" s="74">
        <v>1.29</v>
      </c>
      <c r="G29" s="74" t="s">
        <v>54</v>
      </c>
      <c r="H29" s="74">
        <v>948</v>
      </c>
      <c r="I29" s="74">
        <v>7</v>
      </c>
      <c r="J29" s="74" t="s">
        <v>55</v>
      </c>
      <c r="K29" s="75">
        <v>3.768</v>
      </c>
      <c r="L29" s="74" t="s">
        <v>56</v>
      </c>
      <c r="M29" s="74">
        <v>14694</v>
      </c>
      <c r="N29" s="74">
        <v>26</v>
      </c>
      <c r="O29" s="76">
        <f>948+0</f>
        <v>948</v>
      </c>
      <c r="P29" s="77" t="s">
        <v>57</v>
      </c>
      <c r="Q29" s="76">
        <f>14694+0</f>
        <v>14694</v>
      </c>
      <c r="R29" s="76">
        <v>955</v>
      </c>
      <c r="S29" s="76">
        <v>14720</v>
      </c>
      <c r="T29" s="77" t="s">
        <v>58</v>
      </c>
      <c r="U29" s="77" t="s">
        <v>59</v>
      </c>
      <c r="V29" s="76">
        <v>10367</v>
      </c>
      <c r="W29" s="76">
        <v>7641</v>
      </c>
      <c r="X29" s="77">
        <v>32728</v>
      </c>
      <c r="Y29" s="77">
        <v>787</v>
      </c>
      <c r="Z29" s="77">
        <v>616</v>
      </c>
      <c r="AA29" s="77">
        <v>70.55</v>
      </c>
      <c r="AB29" s="77">
        <v>52</v>
      </c>
      <c r="AC29" s="77" t="s">
        <v>60</v>
      </c>
      <c r="AD29" s="77" t="s">
        <v>60</v>
      </c>
      <c r="AE29" s="78">
        <v>14694</v>
      </c>
      <c r="AF29" s="78">
        <v>26</v>
      </c>
      <c r="AG29" s="78"/>
      <c r="AH29" s="78"/>
      <c r="AI29" s="76">
        <v>948</v>
      </c>
      <c r="AJ29" s="76">
        <v>7</v>
      </c>
      <c r="AK29" s="76"/>
      <c r="AL29" s="76"/>
      <c r="AM29" s="76">
        <v>14720</v>
      </c>
      <c r="AN29" s="76">
        <v>955</v>
      </c>
      <c r="AO29" s="79">
        <v>15.5</v>
      </c>
      <c r="AP29" s="79">
        <v>3.768</v>
      </c>
      <c r="AQ29" s="79" t="s">
        <v>23</v>
      </c>
      <c r="AR29" s="79" t="s">
        <v>23</v>
      </c>
      <c r="AS29" s="36"/>
    </row>
    <row r="30" spans="1:45" ht="120">
      <c r="A30" s="71" t="s">
        <v>61</v>
      </c>
      <c r="B30" s="72" t="s">
        <v>62</v>
      </c>
      <c r="C30" s="73" t="s">
        <v>63</v>
      </c>
      <c r="D30" s="74">
        <v>2363.58</v>
      </c>
      <c r="E30" s="74">
        <v>2351.14</v>
      </c>
      <c r="F30" s="74">
        <v>12.44</v>
      </c>
      <c r="G30" s="74" t="s">
        <v>64</v>
      </c>
      <c r="H30" s="74">
        <v>71</v>
      </c>
      <c r="I30" s="74"/>
      <c r="J30" s="74" t="s">
        <v>55</v>
      </c>
      <c r="K30" s="75">
        <v>3.746</v>
      </c>
      <c r="L30" s="74" t="s">
        <v>65</v>
      </c>
      <c r="M30" s="74">
        <v>1101</v>
      </c>
      <c r="N30" s="74"/>
      <c r="O30" s="76">
        <f>71+0</f>
        <v>71</v>
      </c>
      <c r="P30" s="77" t="s">
        <v>57</v>
      </c>
      <c r="Q30" s="76">
        <f>1101+0</f>
        <v>1101</v>
      </c>
      <c r="R30" s="76">
        <v>71</v>
      </c>
      <c r="S30" s="76">
        <v>1101</v>
      </c>
      <c r="T30" s="77" t="s">
        <v>58</v>
      </c>
      <c r="U30" s="77" t="s">
        <v>59</v>
      </c>
      <c r="V30" s="76">
        <v>777</v>
      </c>
      <c r="W30" s="76">
        <v>573</v>
      </c>
      <c r="X30" s="77">
        <v>2451</v>
      </c>
      <c r="Y30" s="77">
        <v>59</v>
      </c>
      <c r="Z30" s="77">
        <v>46</v>
      </c>
      <c r="AA30" s="77">
        <v>70.55</v>
      </c>
      <c r="AB30" s="77">
        <v>52</v>
      </c>
      <c r="AC30" s="77" t="s">
        <v>60</v>
      </c>
      <c r="AD30" s="77" t="s">
        <v>60</v>
      </c>
      <c r="AE30" s="78">
        <v>1101</v>
      </c>
      <c r="AF30" s="78"/>
      <c r="AG30" s="78"/>
      <c r="AH30" s="78"/>
      <c r="AI30" s="76">
        <v>71</v>
      </c>
      <c r="AJ30" s="76"/>
      <c r="AK30" s="76"/>
      <c r="AL30" s="76"/>
      <c r="AM30" s="76">
        <v>1101</v>
      </c>
      <c r="AN30" s="76">
        <v>71</v>
      </c>
      <c r="AO30" s="79">
        <v>15.5</v>
      </c>
      <c r="AP30" s="79">
        <v>3.746</v>
      </c>
      <c r="AQ30" s="79" t="s">
        <v>23</v>
      </c>
      <c r="AR30" s="79" t="s">
        <v>23</v>
      </c>
      <c r="AS30" s="36"/>
    </row>
    <row r="31" spans="1:45" ht="120">
      <c r="A31" s="71" t="s">
        <v>66</v>
      </c>
      <c r="B31" s="72" t="s">
        <v>67</v>
      </c>
      <c r="C31" s="73" t="s">
        <v>68</v>
      </c>
      <c r="D31" s="74">
        <v>1659.02</v>
      </c>
      <c r="E31" s="74" t="s">
        <v>69</v>
      </c>
      <c r="F31" s="74">
        <v>25.47</v>
      </c>
      <c r="G31" s="74" t="s">
        <v>70</v>
      </c>
      <c r="H31" s="74" t="s">
        <v>71</v>
      </c>
      <c r="I31" s="74">
        <v>13</v>
      </c>
      <c r="J31" s="74" t="s">
        <v>72</v>
      </c>
      <c r="K31" s="75">
        <v>7.907</v>
      </c>
      <c r="L31" s="74" t="s">
        <v>73</v>
      </c>
      <c r="M31" s="74" t="s">
        <v>74</v>
      </c>
      <c r="N31" s="74">
        <v>103</v>
      </c>
      <c r="O31" s="76">
        <f>258+0</f>
        <v>258</v>
      </c>
      <c r="P31" s="77" t="s">
        <v>57</v>
      </c>
      <c r="Q31" s="76">
        <f>3999+0</f>
        <v>3999</v>
      </c>
      <c r="R31" s="76">
        <v>864</v>
      </c>
      <c r="S31" s="76">
        <v>8288</v>
      </c>
      <c r="T31" s="77" t="s">
        <v>58</v>
      </c>
      <c r="U31" s="77" t="s">
        <v>59</v>
      </c>
      <c r="V31" s="76">
        <v>2821</v>
      </c>
      <c r="W31" s="76">
        <v>2079</v>
      </c>
      <c r="X31" s="77">
        <v>13188</v>
      </c>
      <c r="Y31" s="77">
        <v>214</v>
      </c>
      <c r="Z31" s="77">
        <v>168</v>
      </c>
      <c r="AA31" s="77">
        <v>70.55</v>
      </c>
      <c r="AB31" s="77">
        <v>52</v>
      </c>
      <c r="AC31" s="77" t="s">
        <v>60</v>
      </c>
      <c r="AD31" s="77" t="s">
        <v>60</v>
      </c>
      <c r="AE31" s="78">
        <v>3999</v>
      </c>
      <c r="AF31" s="78">
        <v>103</v>
      </c>
      <c r="AG31" s="78"/>
      <c r="AH31" s="78">
        <v>4186</v>
      </c>
      <c r="AI31" s="76">
        <v>258</v>
      </c>
      <c r="AJ31" s="76">
        <v>13</v>
      </c>
      <c r="AK31" s="76"/>
      <c r="AL31" s="76">
        <v>593</v>
      </c>
      <c r="AM31" s="76">
        <v>8288</v>
      </c>
      <c r="AN31" s="76">
        <v>864</v>
      </c>
      <c r="AO31" s="79">
        <v>15.5</v>
      </c>
      <c r="AP31" s="79">
        <v>7.907</v>
      </c>
      <c r="AQ31" s="79" t="s">
        <v>23</v>
      </c>
      <c r="AR31" s="79">
        <v>7.059</v>
      </c>
      <c r="AS31" s="36"/>
    </row>
    <row r="32" spans="1:45" ht="120">
      <c r="A32" s="71" t="s">
        <v>75</v>
      </c>
      <c r="B32" s="72" t="s">
        <v>76</v>
      </c>
      <c r="C32" s="73" t="s">
        <v>68</v>
      </c>
      <c r="D32" s="74">
        <v>202.46</v>
      </c>
      <c r="E32" s="74">
        <v>175.54</v>
      </c>
      <c r="F32" s="74" t="s">
        <v>77</v>
      </c>
      <c r="G32" s="74" t="s">
        <v>78</v>
      </c>
      <c r="H32" s="74">
        <v>91</v>
      </c>
      <c r="I32" s="74" t="s">
        <v>79</v>
      </c>
      <c r="J32" s="74" t="s">
        <v>55</v>
      </c>
      <c r="K32" s="75" t="s">
        <v>80</v>
      </c>
      <c r="L32" s="74" t="s">
        <v>81</v>
      </c>
      <c r="M32" s="74">
        <v>1411</v>
      </c>
      <c r="N32" s="74" t="s">
        <v>82</v>
      </c>
      <c r="O32" s="76">
        <f>91+2</f>
        <v>93</v>
      </c>
      <c r="P32" s="77" t="s">
        <v>57</v>
      </c>
      <c r="Q32" s="76">
        <f>1411+31</f>
        <v>1442</v>
      </c>
      <c r="R32" s="76">
        <v>105</v>
      </c>
      <c r="S32" s="76">
        <v>1491</v>
      </c>
      <c r="T32" s="77" t="s">
        <v>58</v>
      </c>
      <c r="U32" s="77" t="s">
        <v>59</v>
      </c>
      <c r="V32" s="76">
        <v>1017</v>
      </c>
      <c r="W32" s="76">
        <v>750</v>
      </c>
      <c r="X32" s="77">
        <v>3258</v>
      </c>
      <c r="Y32" s="77">
        <v>77</v>
      </c>
      <c r="Z32" s="77">
        <v>60</v>
      </c>
      <c r="AA32" s="77">
        <v>70.55</v>
      </c>
      <c r="AB32" s="77">
        <v>52</v>
      </c>
      <c r="AC32" s="77" t="s">
        <v>60</v>
      </c>
      <c r="AD32" s="77" t="s">
        <v>60</v>
      </c>
      <c r="AE32" s="78">
        <v>1411</v>
      </c>
      <c r="AF32" s="78">
        <v>80</v>
      </c>
      <c r="AG32" s="78">
        <v>31</v>
      </c>
      <c r="AH32" s="78"/>
      <c r="AI32" s="76">
        <v>91</v>
      </c>
      <c r="AJ32" s="76">
        <v>14</v>
      </c>
      <c r="AK32" s="76">
        <v>2</v>
      </c>
      <c r="AL32" s="76"/>
      <c r="AM32" s="76">
        <v>1491</v>
      </c>
      <c r="AN32" s="76">
        <v>105</v>
      </c>
      <c r="AO32" s="79">
        <v>15.5</v>
      </c>
      <c r="AP32" s="79">
        <v>5.727</v>
      </c>
      <c r="AQ32" s="79">
        <v>15.471</v>
      </c>
      <c r="AR32" s="79" t="s">
        <v>23</v>
      </c>
      <c r="AS32" s="36"/>
    </row>
    <row r="33" spans="1:45" ht="168">
      <c r="A33" s="71" t="s">
        <v>83</v>
      </c>
      <c r="B33" s="72" t="s">
        <v>84</v>
      </c>
      <c r="C33" s="73" t="s">
        <v>85</v>
      </c>
      <c r="D33" s="74">
        <v>1960.85</v>
      </c>
      <c r="E33" s="74" t="s">
        <v>86</v>
      </c>
      <c r="F33" s="74" t="s">
        <v>87</v>
      </c>
      <c r="G33" s="74" t="s">
        <v>88</v>
      </c>
      <c r="H33" s="74" t="s">
        <v>89</v>
      </c>
      <c r="I33" s="74" t="s">
        <v>90</v>
      </c>
      <c r="J33" s="74" t="s">
        <v>91</v>
      </c>
      <c r="K33" s="75" t="s">
        <v>92</v>
      </c>
      <c r="L33" s="74" t="s">
        <v>93</v>
      </c>
      <c r="M33" s="74" t="s">
        <v>94</v>
      </c>
      <c r="N33" s="74" t="s">
        <v>95</v>
      </c>
      <c r="O33" s="76">
        <f>374+4</f>
        <v>378</v>
      </c>
      <c r="P33" s="77" t="s">
        <v>57</v>
      </c>
      <c r="Q33" s="76">
        <f>5797+62</f>
        <v>5859</v>
      </c>
      <c r="R33" s="76">
        <v>3333</v>
      </c>
      <c r="S33" s="76">
        <v>22142</v>
      </c>
      <c r="T33" s="77" t="s">
        <v>96</v>
      </c>
      <c r="U33" s="77" t="s">
        <v>97</v>
      </c>
      <c r="V33" s="76">
        <v>5289</v>
      </c>
      <c r="W33" s="76">
        <v>2510</v>
      </c>
      <c r="X33" s="77">
        <v>29941</v>
      </c>
      <c r="Y33" s="77">
        <v>401</v>
      </c>
      <c r="Z33" s="77">
        <v>202</v>
      </c>
      <c r="AA33" s="77">
        <v>90.27</v>
      </c>
      <c r="AB33" s="77">
        <v>42.84</v>
      </c>
      <c r="AC33" s="77" t="s">
        <v>60</v>
      </c>
      <c r="AD33" s="77" t="s">
        <v>60</v>
      </c>
      <c r="AE33" s="78">
        <v>5797</v>
      </c>
      <c r="AF33" s="78">
        <v>568</v>
      </c>
      <c r="AG33" s="78">
        <v>62</v>
      </c>
      <c r="AH33" s="78">
        <v>15777</v>
      </c>
      <c r="AI33" s="76">
        <v>374</v>
      </c>
      <c r="AJ33" s="76">
        <v>81</v>
      </c>
      <c r="AK33" s="76">
        <v>4</v>
      </c>
      <c r="AL33" s="76">
        <v>2878</v>
      </c>
      <c r="AM33" s="76">
        <v>22142</v>
      </c>
      <c r="AN33" s="76">
        <v>3333</v>
      </c>
      <c r="AO33" s="79">
        <v>15.5</v>
      </c>
      <c r="AP33" s="79">
        <v>7.017</v>
      </c>
      <c r="AQ33" s="79">
        <v>15.53</v>
      </c>
      <c r="AR33" s="79">
        <v>5.482</v>
      </c>
      <c r="AS33" s="36"/>
    </row>
    <row r="34" spans="1:45" ht="168">
      <c r="A34" s="71" t="s">
        <v>98</v>
      </c>
      <c r="B34" s="72" t="s">
        <v>99</v>
      </c>
      <c r="C34" s="73" t="s">
        <v>100</v>
      </c>
      <c r="D34" s="74">
        <v>1794.05</v>
      </c>
      <c r="E34" s="74" t="s">
        <v>101</v>
      </c>
      <c r="F34" s="74">
        <v>2.2</v>
      </c>
      <c r="G34" s="74" t="s">
        <v>102</v>
      </c>
      <c r="H34" s="74" t="s">
        <v>103</v>
      </c>
      <c r="I34" s="74">
        <v>11</v>
      </c>
      <c r="J34" s="74" t="s">
        <v>104</v>
      </c>
      <c r="K34" s="75">
        <v>8.051</v>
      </c>
      <c r="L34" s="74" t="s">
        <v>105</v>
      </c>
      <c r="M34" s="74" t="s">
        <v>106</v>
      </c>
      <c r="N34" s="74">
        <v>89</v>
      </c>
      <c r="O34" s="76">
        <f>168+0</f>
        <v>168</v>
      </c>
      <c r="P34" s="77" t="s">
        <v>57</v>
      </c>
      <c r="Q34" s="76">
        <f>2604+0</f>
        <v>2604</v>
      </c>
      <c r="R34" s="76">
        <v>9342</v>
      </c>
      <c r="S34" s="76">
        <v>23264</v>
      </c>
      <c r="T34" s="77" t="s">
        <v>107</v>
      </c>
      <c r="U34" s="77" t="s">
        <v>108</v>
      </c>
      <c r="V34" s="76">
        <v>2450</v>
      </c>
      <c r="W34" s="76">
        <v>1328</v>
      </c>
      <c r="X34" s="77">
        <v>27042</v>
      </c>
      <c r="Y34" s="77">
        <v>186</v>
      </c>
      <c r="Z34" s="77">
        <v>107</v>
      </c>
      <c r="AA34" s="77">
        <v>94.095</v>
      </c>
      <c r="AB34" s="77">
        <v>51</v>
      </c>
      <c r="AC34" s="77" t="s">
        <v>60</v>
      </c>
      <c r="AD34" s="77" t="s">
        <v>60</v>
      </c>
      <c r="AE34" s="78">
        <v>2604</v>
      </c>
      <c r="AF34" s="78">
        <v>89</v>
      </c>
      <c r="AG34" s="78"/>
      <c r="AH34" s="78">
        <v>20571</v>
      </c>
      <c r="AI34" s="76">
        <v>168</v>
      </c>
      <c r="AJ34" s="76">
        <v>11</v>
      </c>
      <c r="AK34" s="76"/>
      <c r="AL34" s="76">
        <v>9163</v>
      </c>
      <c r="AM34" s="76">
        <v>23264</v>
      </c>
      <c r="AN34" s="76">
        <v>9342</v>
      </c>
      <c r="AO34" s="79">
        <v>15.5</v>
      </c>
      <c r="AP34" s="79">
        <v>8.051</v>
      </c>
      <c r="AQ34" s="79" t="s">
        <v>23</v>
      </c>
      <c r="AR34" s="79">
        <v>2.245</v>
      </c>
      <c r="AS34" s="36"/>
    </row>
    <row r="35" spans="1:45" ht="84">
      <c r="A35" s="71" t="s">
        <v>109</v>
      </c>
      <c r="B35" s="72" t="s">
        <v>110</v>
      </c>
      <c r="C35" s="73" t="s">
        <v>111</v>
      </c>
      <c r="D35" s="74">
        <v>14.38</v>
      </c>
      <c r="E35" s="74" t="s">
        <v>112</v>
      </c>
      <c r="F35" s="74"/>
      <c r="G35" s="74">
        <v>-9166</v>
      </c>
      <c r="H35" s="74" t="s">
        <v>113</v>
      </c>
      <c r="I35" s="74"/>
      <c r="J35" s="74" t="s">
        <v>114</v>
      </c>
      <c r="K35" s="75"/>
      <c r="L35" s="74">
        <v>-20578</v>
      </c>
      <c r="M35" s="74" t="s">
        <v>115</v>
      </c>
      <c r="N35" s="74"/>
      <c r="O35" s="76">
        <f>0+0</f>
        <v>0</v>
      </c>
      <c r="P35" s="77" t="s">
        <v>116</v>
      </c>
      <c r="Q35" s="76">
        <f>0+0</f>
        <v>0</v>
      </c>
      <c r="R35" s="76">
        <v>-9166</v>
      </c>
      <c r="S35" s="76">
        <v>-20578</v>
      </c>
      <c r="T35" s="77"/>
      <c r="U35" s="77"/>
      <c r="V35" s="76"/>
      <c r="W35" s="76"/>
      <c r="X35" s="77">
        <v>-20578</v>
      </c>
      <c r="Y35" s="77"/>
      <c r="Z35" s="77"/>
      <c r="AA35" s="77">
        <v>110.5</v>
      </c>
      <c r="AB35" s="77">
        <v>60.52</v>
      </c>
      <c r="AC35" s="77" t="s">
        <v>60</v>
      </c>
      <c r="AD35" s="77" t="s">
        <v>60</v>
      </c>
      <c r="AE35" s="78"/>
      <c r="AF35" s="78"/>
      <c r="AG35" s="78"/>
      <c r="AH35" s="78">
        <v>-20578</v>
      </c>
      <c r="AI35" s="76"/>
      <c r="AJ35" s="76"/>
      <c r="AK35" s="76"/>
      <c r="AL35" s="76">
        <v>-9166</v>
      </c>
      <c r="AM35" s="76">
        <v>-20578</v>
      </c>
      <c r="AN35" s="76">
        <v>-9166</v>
      </c>
      <c r="AO35" s="79" t="s">
        <v>23</v>
      </c>
      <c r="AP35" s="79" t="s">
        <v>23</v>
      </c>
      <c r="AQ35" s="79" t="s">
        <v>23</v>
      </c>
      <c r="AR35" s="79">
        <v>2.245</v>
      </c>
      <c r="AS35" s="36"/>
    </row>
    <row r="36" spans="1:45" ht="108">
      <c r="A36" s="71" t="s">
        <v>117</v>
      </c>
      <c r="B36" s="72" t="s">
        <v>118</v>
      </c>
      <c r="C36" s="73" t="s">
        <v>119</v>
      </c>
      <c r="D36" s="74">
        <v>4.19</v>
      </c>
      <c r="E36" s="74" t="s">
        <v>120</v>
      </c>
      <c r="F36" s="74"/>
      <c r="G36" s="74">
        <v>2671</v>
      </c>
      <c r="H36" s="74" t="s">
        <v>121</v>
      </c>
      <c r="I36" s="74"/>
      <c r="J36" s="74" t="s">
        <v>122</v>
      </c>
      <c r="K36" s="75"/>
      <c r="L36" s="74">
        <v>13302</v>
      </c>
      <c r="M36" s="74" t="s">
        <v>123</v>
      </c>
      <c r="N36" s="74"/>
      <c r="O36" s="76">
        <f>0+0</f>
        <v>0</v>
      </c>
      <c r="P36" s="77" t="s">
        <v>116</v>
      </c>
      <c r="Q36" s="76">
        <f>0+0</f>
        <v>0</v>
      </c>
      <c r="R36" s="76">
        <v>2671</v>
      </c>
      <c r="S36" s="76">
        <v>13302</v>
      </c>
      <c r="T36" s="77"/>
      <c r="U36" s="77"/>
      <c r="V36" s="76"/>
      <c r="W36" s="76"/>
      <c r="X36" s="77">
        <v>13302</v>
      </c>
      <c r="Y36" s="77"/>
      <c r="Z36" s="77"/>
      <c r="AA36" s="77">
        <v>110.5</v>
      </c>
      <c r="AB36" s="77">
        <v>60.52</v>
      </c>
      <c r="AC36" s="77" t="s">
        <v>60</v>
      </c>
      <c r="AD36" s="77" t="s">
        <v>60</v>
      </c>
      <c r="AE36" s="78"/>
      <c r="AF36" s="78"/>
      <c r="AG36" s="78"/>
      <c r="AH36" s="78">
        <v>13302</v>
      </c>
      <c r="AI36" s="76"/>
      <c r="AJ36" s="76"/>
      <c r="AK36" s="76"/>
      <c r="AL36" s="76">
        <v>2671</v>
      </c>
      <c r="AM36" s="76">
        <v>13302</v>
      </c>
      <c r="AN36" s="76">
        <v>2671</v>
      </c>
      <c r="AO36" s="79" t="s">
        <v>23</v>
      </c>
      <c r="AP36" s="79" t="s">
        <v>23</v>
      </c>
      <c r="AQ36" s="79" t="s">
        <v>23</v>
      </c>
      <c r="AR36" s="79">
        <v>4.98</v>
      </c>
      <c r="AS36" s="36"/>
    </row>
    <row r="37" spans="1:45" ht="180">
      <c r="A37" s="71" t="s">
        <v>124</v>
      </c>
      <c r="B37" s="72" t="s">
        <v>125</v>
      </c>
      <c r="C37" s="73" t="s">
        <v>126</v>
      </c>
      <c r="D37" s="74">
        <v>13746.25</v>
      </c>
      <c r="E37" s="74" t="s">
        <v>127</v>
      </c>
      <c r="F37" s="74" t="s">
        <v>128</v>
      </c>
      <c r="G37" s="74" t="s">
        <v>129</v>
      </c>
      <c r="H37" s="74" t="s">
        <v>130</v>
      </c>
      <c r="I37" s="74" t="s">
        <v>131</v>
      </c>
      <c r="J37" s="74" t="s">
        <v>132</v>
      </c>
      <c r="K37" s="75" t="s">
        <v>133</v>
      </c>
      <c r="L37" s="74" t="s">
        <v>134</v>
      </c>
      <c r="M37" s="74" t="s">
        <v>135</v>
      </c>
      <c r="N37" s="74" t="s">
        <v>136</v>
      </c>
      <c r="O37" s="76">
        <f>2039+64</f>
        <v>2103</v>
      </c>
      <c r="P37" s="77" t="s">
        <v>57</v>
      </c>
      <c r="Q37" s="76">
        <f>31605+992</f>
        <v>32597</v>
      </c>
      <c r="R37" s="76">
        <v>71580</v>
      </c>
      <c r="S37" s="76">
        <v>230347</v>
      </c>
      <c r="T37" s="77" t="s">
        <v>137</v>
      </c>
      <c r="U37" s="77" t="s">
        <v>138</v>
      </c>
      <c r="V37" s="76">
        <v>29924</v>
      </c>
      <c r="W37" s="76">
        <v>14408</v>
      </c>
      <c r="X37" s="77">
        <v>274679</v>
      </c>
      <c r="Y37" s="77">
        <v>2271</v>
      </c>
      <c r="Z37" s="77">
        <v>1162</v>
      </c>
      <c r="AA37" s="77">
        <v>91.8</v>
      </c>
      <c r="AB37" s="77">
        <v>44.2</v>
      </c>
      <c r="AC37" s="77" t="s">
        <v>60</v>
      </c>
      <c r="AD37" s="77" t="s">
        <v>60</v>
      </c>
      <c r="AE37" s="78">
        <v>31605</v>
      </c>
      <c r="AF37" s="78">
        <v>5017</v>
      </c>
      <c r="AG37" s="78">
        <v>992</v>
      </c>
      <c r="AH37" s="78">
        <v>193725</v>
      </c>
      <c r="AI37" s="76">
        <v>2039</v>
      </c>
      <c r="AJ37" s="76">
        <v>771</v>
      </c>
      <c r="AK37" s="76">
        <v>64</v>
      </c>
      <c r="AL37" s="76">
        <v>68770</v>
      </c>
      <c r="AM37" s="76">
        <v>230347</v>
      </c>
      <c r="AN37" s="76">
        <v>71580</v>
      </c>
      <c r="AO37" s="79">
        <v>15.5</v>
      </c>
      <c r="AP37" s="79">
        <v>6.507</v>
      </c>
      <c r="AQ37" s="79">
        <v>15.502</v>
      </c>
      <c r="AR37" s="79">
        <v>2.817</v>
      </c>
      <c r="AS37" s="36"/>
    </row>
    <row r="38" spans="1:45" ht="84">
      <c r="A38" s="71" t="s">
        <v>139</v>
      </c>
      <c r="B38" s="72" t="s">
        <v>140</v>
      </c>
      <c r="C38" s="73" t="s">
        <v>141</v>
      </c>
      <c r="D38" s="74">
        <v>91.01</v>
      </c>
      <c r="E38" s="74" t="s">
        <v>142</v>
      </c>
      <c r="F38" s="74"/>
      <c r="G38" s="74">
        <v>-60658</v>
      </c>
      <c r="H38" s="74" t="s">
        <v>143</v>
      </c>
      <c r="I38" s="74"/>
      <c r="J38" s="74" t="s">
        <v>144</v>
      </c>
      <c r="K38" s="75"/>
      <c r="L38" s="74">
        <v>-169357</v>
      </c>
      <c r="M38" s="74" t="s">
        <v>145</v>
      </c>
      <c r="N38" s="74"/>
      <c r="O38" s="76">
        <f>0+0</f>
        <v>0</v>
      </c>
      <c r="P38" s="77" t="s">
        <v>116</v>
      </c>
      <c r="Q38" s="76">
        <f>0+0</f>
        <v>0</v>
      </c>
      <c r="R38" s="76">
        <v>-60658</v>
      </c>
      <c r="S38" s="76">
        <v>-169357</v>
      </c>
      <c r="T38" s="77"/>
      <c r="U38" s="77"/>
      <c r="V38" s="76"/>
      <c r="W38" s="76"/>
      <c r="X38" s="77">
        <v>-169357</v>
      </c>
      <c r="Y38" s="77"/>
      <c r="Z38" s="77"/>
      <c r="AA38" s="77">
        <v>91.8</v>
      </c>
      <c r="AB38" s="77">
        <v>44.2</v>
      </c>
      <c r="AC38" s="77" t="s">
        <v>60</v>
      </c>
      <c r="AD38" s="77" t="s">
        <v>60</v>
      </c>
      <c r="AE38" s="78"/>
      <c r="AF38" s="78"/>
      <c r="AG38" s="78"/>
      <c r="AH38" s="78">
        <v>-169357</v>
      </c>
      <c r="AI38" s="76"/>
      <c r="AJ38" s="76"/>
      <c r="AK38" s="76"/>
      <c r="AL38" s="76">
        <v>-60658</v>
      </c>
      <c r="AM38" s="76">
        <v>-169357</v>
      </c>
      <c r="AN38" s="76">
        <v>-60658</v>
      </c>
      <c r="AO38" s="79" t="s">
        <v>23</v>
      </c>
      <c r="AP38" s="79" t="s">
        <v>23</v>
      </c>
      <c r="AQ38" s="79" t="s">
        <v>23</v>
      </c>
      <c r="AR38" s="79">
        <v>2.792</v>
      </c>
      <c r="AS38" s="36"/>
    </row>
    <row r="39" spans="1:45" ht="108">
      <c r="A39" s="71" t="s">
        <v>146</v>
      </c>
      <c r="B39" s="72" t="s">
        <v>147</v>
      </c>
      <c r="C39" s="73" t="s">
        <v>148</v>
      </c>
      <c r="D39" s="74">
        <v>55.89</v>
      </c>
      <c r="E39" s="74" t="s">
        <v>149</v>
      </c>
      <c r="F39" s="74"/>
      <c r="G39" s="74">
        <v>37251</v>
      </c>
      <c r="H39" s="74" t="s">
        <v>150</v>
      </c>
      <c r="I39" s="74"/>
      <c r="J39" s="74" t="s">
        <v>151</v>
      </c>
      <c r="K39" s="75"/>
      <c r="L39" s="74">
        <v>185510</v>
      </c>
      <c r="M39" s="74" t="s">
        <v>152</v>
      </c>
      <c r="N39" s="74"/>
      <c r="O39" s="76">
        <f>0+0</f>
        <v>0</v>
      </c>
      <c r="P39" s="77" t="s">
        <v>116</v>
      </c>
      <c r="Q39" s="76">
        <f>0+0</f>
        <v>0</v>
      </c>
      <c r="R39" s="76">
        <v>37251</v>
      </c>
      <c r="S39" s="76">
        <v>185510</v>
      </c>
      <c r="T39" s="77"/>
      <c r="U39" s="77"/>
      <c r="V39" s="76"/>
      <c r="W39" s="76"/>
      <c r="X39" s="77">
        <v>185510</v>
      </c>
      <c r="Y39" s="77"/>
      <c r="Z39" s="77"/>
      <c r="AA39" s="77">
        <v>91.8</v>
      </c>
      <c r="AB39" s="77">
        <v>44.2</v>
      </c>
      <c r="AC39" s="77" t="s">
        <v>60</v>
      </c>
      <c r="AD39" s="77" t="s">
        <v>60</v>
      </c>
      <c r="AE39" s="78"/>
      <c r="AF39" s="78"/>
      <c r="AG39" s="78"/>
      <c r="AH39" s="78">
        <v>185510</v>
      </c>
      <c r="AI39" s="76"/>
      <c r="AJ39" s="76"/>
      <c r="AK39" s="76"/>
      <c r="AL39" s="76">
        <v>37251</v>
      </c>
      <c r="AM39" s="76">
        <v>185510</v>
      </c>
      <c r="AN39" s="76">
        <v>37251</v>
      </c>
      <c r="AO39" s="79" t="s">
        <v>23</v>
      </c>
      <c r="AP39" s="79" t="s">
        <v>23</v>
      </c>
      <c r="AQ39" s="79" t="s">
        <v>23</v>
      </c>
      <c r="AR39" s="79">
        <v>4.98</v>
      </c>
      <c r="AS39" s="36"/>
    </row>
    <row r="40" spans="1:45" ht="180">
      <c r="A40" s="71" t="s">
        <v>153</v>
      </c>
      <c r="B40" s="72" t="s">
        <v>154</v>
      </c>
      <c r="C40" s="73" t="s">
        <v>155</v>
      </c>
      <c r="D40" s="74">
        <v>6788.44</v>
      </c>
      <c r="E40" s="74" t="s">
        <v>156</v>
      </c>
      <c r="F40" s="74">
        <v>100.64</v>
      </c>
      <c r="G40" s="74" t="s">
        <v>157</v>
      </c>
      <c r="H40" s="74" t="s">
        <v>158</v>
      </c>
      <c r="I40" s="74">
        <v>60</v>
      </c>
      <c r="J40" s="74" t="s">
        <v>159</v>
      </c>
      <c r="K40" s="75">
        <v>7.986</v>
      </c>
      <c r="L40" s="74" t="s">
        <v>160</v>
      </c>
      <c r="M40" s="74" t="s">
        <v>161</v>
      </c>
      <c r="N40" s="74">
        <v>479</v>
      </c>
      <c r="O40" s="76">
        <f>796+0</f>
        <v>796</v>
      </c>
      <c r="P40" s="77" t="s">
        <v>57</v>
      </c>
      <c r="Q40" s="76">
        <f>12338+0</f>
        <v>12338</v>
      </c>
      <c r="R40" s="76">
        <v>4029</v>
      </c>
      <c r="S40" s="76">
        <v>37078</v>
      </c>
      <c r="T40" s="77" t="s">
        <v>96</v>
      </c>
      <c r="U40" s="77" t="s">
        <v>97</v>
      </c>
      <c r="V40" s="76">
        <v>11138</v>
      </c>
      <c r="W40" s="76">
        <v>5286</v>
      </c>
      <c r="X40" s="77">
        <v>53502</v>
      </c>
      <c r="Y40" s="77">
        <v>845</v>
      </c>
      <c r="Z40" s="77">
        <v>426</v>
      </c>
      <c r="AA40" s="77">
        <v>90.27</v>
      </c>
      <c r="AB40" s="77">
        <v>42.84</v>
      </c>
      <c r="AC40" s="77" t="s">
        <v>60</v>
      </c>
      <c r="AD40" s="77" t="s">
        <v>60</v>
      </c>
      <c r="AE40" s="78">
        <v>12338</v>
      </c>
      <c r="AF40" s="78">
        <v>479</v>
      </c>
      <c r="AG40" s="78"/>
      <c r="AH40" s="78">
        <v>24261</v>
      </c>
      <c r="AI40" s="76">
        <v>796</v>
      </c>
      <c r="AJ40" s="76">
        <v>60</v>
      </c>
      <c r="AK40" s="76"/>
      <c r="AL40" s="76">
        <v>3173</v>
      </c>
      <c r="AM40" s="76">
        <v>37078</v>
      </c>
      <c r="AN40" s="76">
        <v>4029</v>
      </c>
      <c r="AO40" s="79">
        <v>15.5</v>
      </c>
      <c r="AP40" s="79">
        <v>7.986</v>
      </c>
      <c r="AQ40" s="79" t="s">
        <v>23</v>
      </c>
      <c r="AR40" s="79">
        <v>7.646</v>
      </c>
      <c r="AS40" s="36"/>
    </row>
    <row r="41" spans="1:45" ht="96">
      <c r="A41" s="71" t="s">
        <v>162</v>
      </c>
      <c r="B41" s="72" t="s">
        <v>163</v>
      </c>
      <c r="C41" s="73" t="s">
        <v>164</v>
      </c>
      <c r="D41" s="74">
        <v>186.62</v>
      </c>
      <c r="E41" s="74" t="s">
        <v>165</v>
      </c>
      <c r="F41" s="74"/>
      <c r="G41" s="74">
        <v>3564</v>
      </c>
      <c r="H41" s="74" t="s">
        <v>166</v>
      </c>
      <c r="I41" s="74"/>
      <c r="J41" s="74" t="s">
        <v>167</v>
      </c>
      <c r="K41" s="75"/>
      <c r="L41" s="74">
        <v>9498</v>
      </c>
      <c r="M41" s="74" t="s">
        <v>168</v>
      </c>
      <c r="N41" s="74"/>
      <c r="O41" s="76">
        <f>0+0</f>
        <v>0</v>
      </c>
      <c r="P41" s="77" t="s">
        <v>116</v>
      </c>
      <c r="Q41" s="76">
        <f>0+0</f>
        <v>0</v>
      </c>
      <c r="R41" s="76">
        <v>3564</v>
      </c>
      <c r="S41" s="76">
        <v>9498</v>
      </c>
      <c r="T41" s="77"/>
      <c r="U41" s="77"/>
      <c r="V41" s="76"/>
      <c r="W41" s="76"/>
      <c r="X41" s="77">
        <v>9498</v>
      </c>
      <c r="Y41" s="77"/>
      <c r="Z41" s="77"/>
      <c r="AA41" s="77">
        <v>91.8</v>
      </c>
      <c r="AB41" s="77">
        <v>44.2</v>
      </c>
      <c r="AC41" s="77" t="s">
        <v>60</v>
      </c>
      <c r="AD41" s="77" t="s">
        <v>60</v>
      </c>
      <c r="AE41" s="78"/>
      <c r="AF41" s="78"/>
      <c r="AG41" s="78"/>
      <c r="AH41" s="78">
        <v>9498</v>
      </c>
      <c r="AI41" s="76"/>
      <c r="AJ41" s="76"/>
      <c r="AK41" s="76"/>
      <c r="AL41" s="76">
        <v>3564</v>
      </c>
      <c r="AM41" s="76">
        <v>9498</v>
      </c>
      <c r="AN41" s="76">
        <v>3564</v>
      </c>
      <c r="AO41" s="79" t="s">
        <v>23</v>
      </c>
      <c r="AP41" s="79" t="s">
        <v>23</v>
      </c>
      <c r="AQ41" s="79" t="s">
        <v>23</v>
      </c>
      <c r="AR41" s="79">
        <v>2.665</v>
      </c>
      <c r="AS41" s="36"/>
    </row>
    <row r="42" spans="1:45" ht="168">
      <c r="A42" s="71" t="s">
        <v>169</v>
      </c>
      <c r="B42" s="72" t="s">
        <v>170</v>
      </c>
      <c r="C42" s="73" t="s">
        <v>171</v>
      </c>
      <c r="D42" s="74">
        <v>354.41</v>
      </c>
      <c r="E42" s="74" t="s">
        <v>172</v>
      </c>
      <c r="F42" s="74" t="s">
        <v>173</v>
      </c>
      <c r="G42" s="74" t="s">
        <v>174</v>
      </c>
      <c r="H42" s="74" t="s">
        <v>175</v>
      </c>
      <c r="I42" s="74" t="s">
        <v>176</v>
      </c>
      <c r="J42" s="74" t="s">
        <v>177</v>
      </c>
      <c r="K42" s="75" t="s">
        <v>178</v>
      </c>
      <c r="L42" s="74" t="s">
        <v>179</v>
      </c>
      <c r="M42" s="74" t="s">
        <v>180</v>
      </c>
      <c r="N42" s="74" t="s">
        <v>181</v>
      </c>
      <c r="O42" s="76">
        <f>187+5</f>
        <v>192</v>
      </c>
      <c r="P42" s="77" t="s">
        <v>57</v>
      </c>
      <c r="Q42" s="76">
        <f>2899+77</f>
        <v>2976</v>
      </c>
      <c r="R42" s="76">
        <v>1063</v>
      </c>
      <c r="S42" s="76">
        <v>7849</v>
      </c>
      <c r="T42" s="77" t="s">
        <v>96</v>
      </c>
      <c r="U42" s="77" t="s">
        <v>97</v>
      </c>
      <c r="V42" s="76">
        <v>2686</v>
      </c>
      <c r="W42" s="76">
        <v>1275</v>
      </c>
      <c r="X42" s="77">
        <v>11810</v>
      </c>
      <c r="Y42" s="77">
        <v>204</v>
      </c>
      <c r="Z42" s="77">
        <v>103</v>
      </c>
      <c r="AA42" s="77">
        <v>90.27</v>
      </c>
      <c r="AB42" s="77">
        <v>42.84</v>
      </c>
      <c r="AC42" s="77" t="s">
        <v>60</v>
      </c>
      <c r="AD42" s="77" t="s">
        <v>60</v>
      </c>
      <c r="AE42" s="78">
        <v>2899</v>
      </c>
      <c r="AF42" s="78">
        <v>577</v>
      </c>
      <c r="AG42" s="78">
        <v>77</v>
      </c>
      <c r="AH42" s="78">
        <v>4373</v>
      </c>
      <c r="AI42" s="76">
        <v>187</v>
      </c>
      <c r="AJ42" s="76">
        <v>82</v>
      </c>
      <c r="AK42" s="76">
        <v>5</v>
      </c>
      <c r="AL42" s="76">
        <v>794</v>
      </c>
      <c r="AM42" s="76">
        <v>7849</v>
      </c>
      <c r="AN42" s="76">
        <v>1063</v>
      </c>
      <c r="AO42" s="79">
        <v>15.5</v>
      </c>
      <c r="AP42" s="79">
        <v>7.038</v>
      </c>
      <c r="AQ42" s="79">
        <v>15.493</v>
      </c>
      <c r="AR42" s="79">
        <v>5.507</v>
      </c>
      <c r="AS42" s="36"/>
    </row>
    <row r="43" spans="1:45" ht="192">
      <c r="A43" s="71" t="s">
        <v>182</v>
      </c>
      <c r="B43" s="72" t="s">
        <v>183</v>
      </c>
      <c r="C43" s="73" t="s">
        <v>184</v>
      </c>
      <c r="D43" s="74">
        <v>13972.11</v>
      </c>
      <c r="E43" s="74" t="s">
        <v>185</v>
      </c>
      <c r="F43" s="74" t="s">
        <v>186</v>
      </c>
      <c r="G43" s="74" t="s">
        <v>187</v>
      </c>
      <c r="H43" s="74" t="s">
        <v>188</v>
      </c>
      <c r="I43" s="74">
        <v>3</v>
      </c>
      <c r="J43" s="74" t="s">
        <v>189</v>
      </c>
      <c r="K43" s="75" t="s">
        <v>190</v>
      </c>
      <c r="L43" s="74" t="s">
        <v>191</v>
      </c>
      <c r="M43" s="74" t="s">
        <v>192</v>
      </c>
      <c r="N43" s="74">
        <v>19</v>
      </c>
      <c r="O43" s="76">
        <f>95+0</f>
        <v>95</v>
      </c>
      <c r="P43" s="77" t="s">
        <v>57</v>
      </c>
      <c r="Q43" s="76">
        <f>1473+0</f>
        <v>1473</v>
      </c>
      <c r="R43" s="76">
        <v>1257</v>
      </c>
      <c r="S43" s="76">
        <v>4055</v>
      </c>
      <c r="T43" s="77" t="s">
        <v>137</v>
      </c>
      <c r="U43" s="77" t="s">
        <v>138</v>
      </c>
      <c r="V43" s="76">
        <v>1352</v>
      </c>
      <c r="W43" s="76">
        <v>651</v>
      </c>
      <c r="X43" s="77">
        <v>6058</v>
      </c>
      <c r="Y43" s="77">
        <v>103</v>
      </c>
      <c r="Z43" s="77">
        <v>52</v>
      </c>
      <c r="AA43" s="77">
        <v>91.8</v>
      </c>
      <c r="AB43" s="77">
        <v>44.2</v>
      </c>
      <c r="AC43" s="77" t="s">
        <v>60</v>
      </c>
      <c r="AD43" s="77" t="s">
        <v>60</v>
      </c>
      <c r="AE43" s="78">
        <v>1473</v>
      </c>
      <c r="AF43" s="78">
        <v>19</v>
      </c>
      <c r="AG43" s="78"/>
      <c r="AH43" s="78">
        <v>2563</v>
      </c>
      <c r="AI43" s="76">
        <v>95</v>
      </c>
      <c r="AJ43" s="76">
        <v>3</v>
      </c>
      <c r="AK43" s="76"/>
      <c r="AL43" s="76">
        <v>1159</v>
      </c>
      <c r="AM43" s="76">
        <v>4055</v>
      </c>
      <c r="AN43" s="76">
        <v>1257</v>
      </c>
      <c r="AO43" s="79">
        <v>15.5</v>
      </c>
      <c r="AP43" s="79">
        <v>6.302</v>
      </c>
      <c r="AQ43" s="79">
        <v>15.506</v>
      </c>
      <c r="AR43" s="79">
        <v>2.211</v>
      </c>
      <c r="AS43" s="36"/>
    </row>
    <row r="44" spans="1:45" ht="168">
      <c r="A44" s="71" t="s">
        <v>193</v>
      </c>
      <c r="B44" s="72" t="s">
        <v>194</v>
      </c>
      <c r="C44" s="73" t="s">
        <v>171</v>
      </c>
      <c r="D44" s="74">
        <v>354.41</v>
      </c>
      <c r="E44" s="74" t="s">
        <v>172</v>
      </c>
      <c r="F44" s="74" t="s">
        <v>173</v>
      </c>
      <c r="G44" s="74" t="s">
        <v>174</v>
      </c>
      <c r="H44" s="74" t="s">
        <v>175</v>
      </c>
      <c r="I44" s="74" t="s">
        <v>176</v>
      </c>
      <c r="J44" s="74" t="s">
        <v>177</v>
      </c>
      <c r="K44" s="75" t="s">
        <v>178</v>
      </c>
      <c r="L44" s="74" t="s">
        <v>179</v>
      </c>
      <c r="M44" s="74" t="s">
        <v>180</v>
      </c>
      <c r="N44" s="74" t="s">
        <v>181</v>
      </c>
      <c r="O44" s="76">
        <f>187+5</f>
        <v>192</v>
      </c>
      <c r="P44" s="77" t="s">
        <v>57</v>
      </c>
      <c r="Q44" s="76">
        <f>2899+77</f>
        <v>2976</v>
      </c>
      <c r="R44" s="76">
        <v>1063</v>
      </c>
      <c r="S44" s="76">
        <v>7849</v>
      </c>
      <c r="T44" s="77" t="s">
        <v>96</v>
      </c>
      <c r="U44" s="77" t="s">
        <v>97</v>
      </c>
      <c r="V44" s="76">
        <v>2686</v>
      </c>
      <c r="W44" s="76">
        <v>1275</v>
      </c>
      <c r="X44" s="77">
        <v>11810</v>
      </c>
      <c r="Y44" s="77">
        <v>204</v>
      </c>
      <c r="Z44" s="77">
        <v>103</v>
      </c>
      <c r="AA44" s="77">
        <v>90.27</v>
      </c>
      <c r="AB44" s="77">
        <v>42.84</v>
      </c>
      <c r="AC44" s="77" t="s">
        <v>60</v>
      </c>
      <c r="AD44" s="77" t="s">
        <v>60</v>
      </c>
      <c r="AE44" s="78">
        <v>2899</v>
      </c>
      <c r="AF44" s="78">
        <v>577</v>
      </c>
      <c r="AG44" s="78">
        <v>77</v>
      </c>
      <c r="AH44" s="78">
        <v>4373</v>
      </c>
      <c r="AI44" s="76">
        <v>187</v>
      </c>
      <c r="AJ44" s="76">
        <v>82</v>
      </c>
      <c r="AK44" s="76">
        <v>5</v>
      </c>
      <c r="AL44" s="76">
        <v>794</v>
      </c>
      <c r="AM44" s="76">
        <v>7849</v>
      </c>
      <c r="AN44" s="76">
        <v>1063</v>
      </c>
      <c r="AO44" s="79">
        <v>15.5</v>
      </c>
      <c r="AP44" s="79">
        <v>7.038</v>
      </c>
      <c r="AQ44" s="79">
        <v>15.493</v>
      </c>
      <c r="AR44" s="79">
        <v>5.507</v>
      </c>
      <c r="AS44" s="36"/>
    </row>
    <row r="45" spans="1:45" ht="192">
      <c r="A45" s="71" t="s">
        <v>195</v>
      </c>
      <c r="B45" s="72" t="s">
        <v>196</v>
      </c>
      <c r="C45" s="73" t="s">
        <v>197</v>
      </c>
      <c r="D45" s="74">
        <v>3738.89</v>
      </c>
      <c r="E45" s="74" t="s">
        <v>198</v>
      </c>
      <c r="F45" s="74" t="s">
        <v>199</v>
      </c>
      <c r="G45" s="74" t="s">
        <v>200</v>
      </c>
      <c r="H45" s="74" t="s">
        <v>201</v>
      </c>
      <c r="I45" s="74" t="s">
        <v>202</v>
      </c>
      <c r="J45" s="74" t="s">
        <v>203</v>
      </c>
      <c r="K45" s="75" t="s">
        <v>204</v>
      </c>
      <c r="L45" s="74" t="s">
        <v>205</v>
      </c>
      <c r="M45" s="74" t="s">
        <v>206</v>
      </c>
      <c r="N45" s="74" t="s">
        <v>207</v>
      </c>
      <c r="O45" s="76">
        <f>1118+10</f>
        <v>1128</v>
      </c>
      <c r="P45" s="77" t="s">
        <v>57</v>
      </c>
      <c r="Q45" s="76">
        <f>17329+155</f>
        <v>17484</v>
      </c>
      <c r="R45" s="76">
        <v>14925</v>
      </c>
      <c r="S45" s="76">
        <v>67234</v>
      </c>
      <c r="T45" s="77" t="s">
        <v>107</v>
      </c>
      <c r="U45" s="77" t="s">
        <v>108</v>
      </c>
      <c r="V45" s="76">
        <v>16452</v>
      </c>
      <c r="W45" s="76">
        <v>8917</v>
      </c>
      <c r="X45" s="77">
        <v>92603</v>
      </c>
      <c r="Y45" s="77">
        <v>1249</v>
      </c>
      <c r="Z45" s="77">
        <v>719</v>
      </c>
      <c r="AA45" s="77">
        <v>94.095</v>
      </c>
      <c r="AB45" s="77">
        <v>51</v>
      </c>
      <c r="AC45" s="77" t="s">
        <v>60</v>
      </c>
      <c r="AD45" s="77" t="s">
        <v>60</v>
      </c>
      <c r="AE45" s="78">
        <v>17329</v>
      </c>
      <c r="AF45" s="78">
        <v>3667</v>
      </c>
      <c r="AG45" s="78">
        <v>155</v>
      </c>
      <c r="AH45" s="78">
        <v>46238</v>
      </c>
      <c r="AI45" s="76">
        <v>1118</v>
      </c>
      <c r="AJ45" s="76">
        <v>451</v>
      </c>
      <c r="AK45" s="76">
        <v>10</v>
      </c>
      <c r="AL45" s="76">
        <v>13356</v>
      </c>
      <c r="AM45" s="76">
        <v>67234</v>
      </c>
      <c r="AN45" s="76">
        <v>14925</v>
      </c>
      <c r="AO45" s="79">
        <v>15.5</v>
      </c>
      <c r="AP45" s="79">
        <v>8.13</v>
      </c>
      <c r="AQ45" s="79">
        <v>15.487</v>
      </c>
      <c r="AR45" s="79">
        <v>3.462</v>
      </c>
      <c r="AS45" s="36"/>
    </row>
    <row r="46" spans="1:45" ht="96">
      <c r="A46" s="71" t="s">
        <v>208</v>
      </c>
      <c r="B46" s="72" t="s">
        <v>209</v>
      </c>
      <c r="C46" s="73" t="s">
        <v>210</v>
      </c>
      <c r="D46" s="74">
        <v>812.14</v>
      </c>
      <c r="E46" s="74" t="s">
        <v>211</v>
      </c>
      <c r="F46" s="74"/>
      <c r="G46" s="74">
        <v>-13360</v>
      </c>
      <c r="H46" s="74" t="s">
        <v>212</v>
      </c>
      <c r="I46" s="74"/>
      <c r="J46" s="74" t="s">
        <v>213</v>
      </c>
      <c r="K46" s="75"/>
      <c r="L46" s="74">
        <v>-46252</v>
      </c>
      <c r="M46" s="74" t="s">
        <v>214</v>
      </c>
      <c r="N46" s="74"/>
      <c r="O46" s="76">
        <f>0+0</f>
        <v>0</v>
      </c>
      <c r="P46" s="77" t="s">
        <v>116</v>
      </c>
      <c r="Q46" s="76">
        <f>0+0</f>
        <v>0</v>
      </c>
      <c r="R46" s="76">
        <v>-13360</v>
      </c>
      <c r="S46" s="76">
        <v>-46252</v>
      </c>
      <c r="T46" s="77"/>
      <c r="U46" s="77"/>
      <c r="V46" s="76"/>
      <c r="W46" s="76"/>
      <c r="X46" s="77">
        <v>-46252</v>
      </c>
      <c r="Y46" s="77"/>
      <c r="Z46" s="77"/>
      <c r="AA46" s="77">
        <v>94.095</v>
      </c>
      <c r="AB46" s="77">
        <v>51</v>
      </c>
      <c r="AC46" s="77" t="s">
        <v>60</v>
      </c>
      <c r="AD46" s="77" t="s">
        <v>60</v>
      </c>
      <c r="AE46" s="78"/>
      <c r="AF46" s="78"/>
      <c r="AG46" s="78"/>
      <c r="AH46" s="78">
        <v>-46252</v>
      </c>
      <c r="AI46" s="76"/>
      <c r="AJ46" s="76"/>
      <c r="AK46" s="76"/>
      <c r="AL46" s="76">
        <v>-13360</v>
      </c>
      <c r="AM46" s="76">
        <v>-46252</v>
      </c>
      <c r="AN46" s="76">
        <v>-13360</v>
      </c>
      <c r="AO46" s="79" t="s">
        <v>23</v>
      </c>
      <c r="AP46" s="79" t="s">
        <v>23</v>
      </c>
      <c r="AQ46" s="79" t="s">
        <v>23</v>
      </c>
      <c r="AR46" s="79">
        <v>3.462</v>
      </c>
      <c r="AS46" s="36"/>
    </row>
    <row r="47" spans="1:45" ht="84">
      <c r="A47" s="71" t="s">
        <v>215</v>
      </c>
      <c r="B47" s="72" t="s">
        <v>216</v>
      </c>
      <c r="C47" s="73" t="s">
        <v>217</v>
      </c>
      <c r="D47" s="74">
        <v>1179.07</v>
      </c>
      <c r="E47" s="74" t="s">
        <v>218</v>
      </c>
      <c r="F47" s="74"/>
      <c r="G47" s="74">
        <v>23534</v>
      </c>
      <c r="H47" s="74" t="s">
        <v>219</v>
      </c>
      <c r="I47" s="74"/>
      <c r="J47" s="74" t="s">
        <v>220</v>
      </c>
      <c r="K47" s="75"/>
      <c r="L47" s="74">
        <v>94842</v>
      </c>
      <c r="M47" s="74" t="s">
        <v>221</v>
      </c>
      <c r="N47" s="74"/>
      <c r="O47" s="76">
        <f>0+0</f>
        <v>0</v>
      </c>
      <c r="P47" s="77" t="s">
        <v>116</v>
      </c>
      <c r="Q47" s="76">
        <f>0+0</f>
        <v>0</v>
      </c>
      <c r="R47" s="76">
        <v>23534</v>
      </c>
      <c r="S47" s="76">
        <v>94842</v>
      </c>
      <c r="T47" s="77"/>
      <c r="U47" s="77"/>
      <c r="V47" s="76"/>
      <c r="W47" s="76"/>
      <c r="X47" s="77">
        <v>94842</v>
      </c>
      <c r="Y47" s="77"/>
      <c r="Z47" s="77"/>
      <c r="AA47" s="77">
        <v>76.5</v>
      </c>
      <c r="AB47" s="77">
        <v>47.6</v>
      </c>
      <c r="AC47" s="77" t="s">
        <v>60</v>
      </c>
      <c r="AD47" s="77" t="s">
        <v>60</v>
      </c>
      <c r="AE47" s="78"/>
      <c r="AF47" s="78"/>
      <c r="AG47" s="78"/>
      <c r="AH47" s="78">
        <v>94842</v>
      </c>
      <c r="AI47" s="76"/>
      <c r="AJ47" s="76"/>
      <c r="AK47" s="76"/>
      <c r="AL47" s="76">
        <v>23534</v>
      </c>
      <c r="AM47" s="76">
        <v>94842</v>
      </c>
      <c r="AN47" s="76">
        <v>23534</v>
      </c>
      <c r="AO47" s="79" t="s">
        <v>23</v>
      </c>
      <c r="AP47" s="79" t="s">
        <v>23</v>
      </c>
      <c r="AQ47" s="79" t="s">
        <v>23</v>
      </c>
      <c r="AR47" s="79">
        <v>4.03</v>
      </c>
      <c r="AS47" s="36"/>
    </row>
    <row r="48" spans="1:45" ht="17.25" customHeight="1">
      <c r="A48" s="80" t="s">
        <v>222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36"/>
    </row>
    <row r="49" spans="1:45" ht="108">
      <c r="A49" s="71" t="s">
        <v>223</v>
      </c>
      <c r="B49" s="72" t="s">
        <v>224</v>
      </c>
      <c r="C49" s="73" t="s">
        <v>225</v>
      </c>
      <c r="D49" s="74">
        <v>146.1</v>
      </c>
      <c r="E49" s="74">
        <v>69.84</v>
      </c>
      <c r="F49" s="74" t="s">
        <v>226</v>
      </c>
      <c r="G49" s="74" t="s">
        <v>227</v>
      </c>
      <c r="H49" s="74">
        <v>211</v>
      </c>
      <c r="I49" s="74" t="s">
        <v>228</v>
      </c>
      <c r="J49" s="74" t="s">
        <v>229</v>
      </c>
      <c r="K49" s="75" t="s">
        <v>230</v>
      </c>
      <c r="L49" s="74" t="s">
        <v>231</v>
      </c>
      <c r="M49" s="74">
        <v>3271</v>
      </c>
      <c r="N49" s="74" t="s">
        <v>232</v>
      </c>
      <c r="O49" s="76">
        <f>211+32</f>
        <v>243</v>
      </c>
      <c r="P49" s="77" t="s">
        <v>57</v>
      </c>
      <c r="Q49" s="76">
        <f>3271+496</f>
        <v>3767</v>
      </c>
      <c r="R49" s="76">
        <v>442</v>
      </c>
      <c r="S49" s="76">
        <v>4552</v>
      </c>
      <c r="T49" s="77" t="s">
        <v>233</v>
      </c>
      <c r="U49" s="77" t="s">
        <v>234</v>
      </c>
      <c r="V49" s="76">
        <v>3170</v>
      </c>
      <c r="W49" s="76">
        <v>1793</v>
      </c>
      <c r="X49" s="77">
        <v>9515</v>
      </c>
      <c r="Y49" s="77">
        <v>241</v>
      </c>
      <c r="Z49" s="77">
        <v>145</v>
      </c>
      <c r="AA49" s="77">
        <v>84.15</v>
      </c>
      <c r="AB49" s="77">
        <v>47.6</v>
      </c>
      <c r="AC49" s="77" t="s">
        <v>60</v>
      </c>
      <c r="AD49" s="77" t="s">
        <v>60</v>
      </c>
      <c r="AE49" s="78">
        <v>3271</v>
      </c>
      <c r="AF49" s="78">
        <v>1281</v>
      </c>
      <c r="AG49" s="78">
        <v>496</v>
      </c>
      <c r="AH49" s="78"/>
      <c r="AI49" s="76">
        <v>211</v>
      </c>
      <c r="AJ49" s="76">
        <v>231</v>
      </c>
      <c r="AK49" s="76">
        <v>32</v>
      </c>
      <c r="AL49" s="76"/>
      <c r="AM49" s="76">
        <v>4552</v>
      </c>
      <c r="AN49" s="76">
        <v>442</v>
      </c>
      <c r="AO49" s="79">
        <v>15.5</v>
      </c>
      <c r="AP49" s="79">
        <v>5.544</v>
      </c>
      <c r="AQ49" s="79">
        <v>15.485</v>
      </c>
      <c r="AR49" s="79" t="s">
        <v>23</v>
      </c>
      <c r="AS49" s="36"/>
    </row>
    <row r="50" spans="1:45" ht="120">
      <c r="A50" s="71" t="s">
        <v>235</v>
      </c>
      <c r="B50" s="72" t="s">
        <v>236</v>
      </c>
      <c r="C50" s="73" t="s">
        <v>237</v>
      </c>
      <c r="D50" s="74">
        <v>60270.4</v>
      </c>
      <c r="E50" s="74" t="s">
        <v>238</v>
      </c>
      <c r="F50" s="74" t="s">
        <v>239</v>
      </c>
      <c r="G50" s="74" t="s">
        <v>240</v>
      </c>
      <c r="H50" s="74" t="s">
        <v>241</v>
      </c>
      <c r="I50" s="74" t="s">
        <v>242</v>
      </c>
      <c r="J50" s="74" t="s">
        <v>243</v>
      </c>
      <c r="K50" s="75" t="s">
        <v>244</v>
      </c>
      <c r="L50" s="74" t="s">
        <v>245</v>
      </c>
      <c r="M50" s="74" t="s">
        <v>246</v>
      </c>
      <c r="N50" s="74" t="s">
        <v>247</v>
      </c>
      <c r="O50" s="76">
        <f>194+15</f>
        <v>209</v>
      </c>
      <c r="P50" s="77" t="s">
        <v>57</v>
      </c>
      <c r="Q50" s="76">
        <f>3007+232</f>
        <v>3239</v>
      </c>
      <c r="R50" s="76">
        <v>1823</v>
      </c>
      <c r="S50" s="76">
        <v>18554</v>
      </c>
      <c r="T50" s="77" t="s">
        <v>248</v>
      </c>
      <c r="U50" s="77" t="s">
        <v>249</v>
      </c>
      <c r="V50" s="76">
        <v>2368</v>
      </c>
      <c r="W50" s="76">
        <v>1814</v>
      </c>
      <c r="X50" s="77">
        <v>22736</v>
      </c>
      <c r="Y50" s="77">
        <v>180</v>
      </c>
      <c r="Z50" s="77">
        <v>146</v>
      </c>
      <c r="AA50" s="77">
        <v>73.1</v>
      </c>
      <c r="AB50" s="77">
        <v>56</v>
      </c>
      <c r="AC50" s="77" t="s">
        <v>60</v>
      </c>
      <c r="AD50" s="77" t="s">
        <v>60</v>
      </c>
      <c r="AE50" s="78">
        <v>3007</v>
      </c>
      <c r="AF50" s="78">
        <v>630</v>
      </c>
      <c r="AG50" s="78">
        <v>232</v>
      </c>
      <c r="AH50" s="78">
        <v>14917</v>
      </c>
      <c r="AI50" s="76">
        <v>194</v>
      </c>
      <c r="AJ50" s="76">
        <v>110</v>
      </c>
      <c r="AK50" s="76">
        <v>15</v>
      </c>
      <c r="AL50" s="76">
        <v>1519</v>
      </c>
      <c r="AM50" s="76">
        <v>18554</v>
      </c>
      <c r="AN50" s="76">
        <v>1823</v>
      </c>
      <c r="AO50" s="79">
        <v>15.5</v>
      </c>
      <c r="AP50" s="79">
        <v>5.725</v>
      </c>
      <c r="AQ50" s="79">
        <v>15.492</v>
      </c>
      <c r="AR50" s="79">
        <v>9.82</v>
      </c>
      <c r="AS50" s="36"/>
    </row>
    <row r="51" spans="1:45" ht="192">
      <c r="A51" s="71" t="s">
        <v>250</v>
      </c>
      <c r="B51" s="72" t="s">
        <v>251</v>
      </c>
      <c r="C51" s="73" t="s">
        <v>252</v>
      </c>
      <c r="D51" s="74">
        <v>10047.93</v>
      </c>
      <c r="E51" s="74" t="s">
        <v>253</v>
      </c>
      <c r="F51" s="74">
        <v>23.14</v>
      </c>
      <c r="G51" s="74" t="s">
        <v>254</v>
      </c>
      <c r="H51" s="74" t="s">
        <v>255</v>
      </c>
      <c r="I51" s="74">
        <v>2</v>
      </c>
      <c r="J51" s="74" t="s">
        <v>256</v>
      </c>
      <c r="K51" s="75">
        <v>8.039</v>
      </c>
      <c r="L51" s="74" t="s">
        <v>257</v>
      </c>
      <c r="M51" s="74" t="s">
        <v>258</v>
      </c>
      <c r="N51" s="74">
        <v>16</v>
      </c>
      <c r="O51" s="76">
        <f>31+0</f>
        <v>31</v>
      </c>
      <c r="P51" s="77" t="s">
        <v>57</v>
      </c>
      <c r="Q51" s="76">
        <f>481+0</f>
        <v>481</v>
      </c>
      <c r="R51" s="76">
        <v>1045</v>
      </c>
      <c r="S51" s="76">
        <v>5718</v>
      </c>
      <c r="T51" s="77" t="s">
        <v>96</v>
      </c>
      <c r="U51" s="77" t="s">
        <v>97</v>
      </c>
      <c r="V51" s="76">
        <v>434</v>
      </c>
      <c r="W51" s="76">
        <v>206</v>
      </c>
      <c r="X51" s="77">
        <v>6358</v>
      </c>
      <c r="Y51" s="77">
        <v>33</v>
      </c>
      <c r="Z51" s="77">
        <v>17</v>
      </c>
      <c r="AA51" s="77">
        <v>90.27</v>
      </c>
      <c r="AB51" s="77">
        <v>42.84</v>
      </c>
      <c r="AC51" s="77" t="s">
        <v>60</v>
      </c>
      <c r="AD51" s="77" t="s">
        <v>60</v>
      </c>
      <c r="AE51" s="78">
        <v>481</v>
      </c>
      <c r="AF51" s="78">
        <v>16</v>
      </c>
      <c r="AG51" s="78"/>
      <c r="AH51" s="78">
        <v>5221</v>
      </c>
      <c r="AI51" s="76">
        <v>31</v>
      </c>
      <c r="AJ51" s="76">
        <v>2</v>
      </c>
      <c r="AK51" s="76"/>
      <c r="AL51" s="76">
        <v>1012</v>
      </c>
      <c r="AM51" s="76">
        <v>5718</v>
      </c>
      <c r="AN51" s="76">
        <v>1045</v>
      </c>
      <c r="AO51" s="79">
        <v>15.5</v>
      </c>
      <c r="AP51" s="79">
        <v>8.039</v>
      </c>
      <c r="AQ51" s="79" t="s">
        <v>23</v>
      </c>
      <c r="AR51" s="79">
        <v>5.159</v>
      </c>
      <c r="AS51" s="36"/>
    </row>
    <row r="52" spans="1:45" ht="84">
      <c r="A52" s="71" t="s">
        <v>259</v>
      </c>
      <c r="B52" s="72" t="s">
        <v>260</v>
      </c>
      <c r="C52" s="73" t="s">
        <v>261</v>
      </c>
      <c r="D52" s="74">
        <v>7867.78</v>
      </c>
      <c r="E52" s="74" t="s">
        <v>262</v>
      </c>
      <c r="F52" s="74"/>
      <c r="G52" s="74">
        <v>-147</v>
      </c>
      <c r="H52" s="74" t="s">
        <v>263</v>
      </c>
      <c r="I52" s="74"/>
      <c r="J52" s="74" t="s">
        <v>264</v>
      </c>
      <c r="K52" s="75"/>
      <c r="L52" s="74">
        <v>-3570</v>
      </c>
      <c r="M52" s="74" t="s">
        <v>265</v>
      </c>
      <c r="N52" s="74"/>
      <c r="O52" s="76">
        <f>0+0</f>
        <v>0</v>
      </c>
      <c r="P52" s="77" t="s">
        <v>116</v>
      </c>
      <c r="Q52" s="76">
        <f>0+0</f>
        <v>0</v>
      </c>
      <c r="R52" s="76">
        <v>-147</v>
      </c>
      <c r="S52" s="76">
        <v>-3570</v>
      </c>
      <c r="T52" s="77"/>
      <c r="U52" s="77"/>
      <c r="V52" s="76"/>
      <c r="W52" s="76"/>
      <c r="X52" s="77">
        <v>-3570</v>
      </c>
      <c r="Y52" s="77"/>
      <c r="Z52" s="77"/>
      <c r="AA52" s="77">
        <v>90.27</v>
      </c>
      <c r="AB52" s="77">
        <v>42.84</v>
      </c>
      <c r="AC52" s="77" t="s">
        <v>60</v>
      </c>
      <c r="AD52" s="77" t="s">
        <v>60</v>
      </c>
      <c r="AE52" s="78"/>
      <c r="AF52" s="78"/>
      <c r="AG52" s="78"/>
      <c r="AH52" s="78">
        <v>-3570</v>
      </c>
      <c r="AI52" s="76"/>
      <c r="AJ52" s="76"/>
      <c r="AK52" s="76"/>
      <c r="AL52" s="76">
        <v>-147</v>
      </c>
      <c r="AM52" s="76">
        <v>-3570</v>
      </c>
      <c r="AN52" s="76">
        <v>-147</v>
      </c>
      <c r="AO52" s="79" t="s">
        <v>23</v>
      </c>
      <c r="AP52" s="79" t="s">
        <v>23</v>
      </c>
      <c r="AQ52" s="79" t="s">
        <v>23</v>
      </c>
      <c r="AR52" s="79">
        <v>24.287</v>
      </c>
      <c r="AS52" s="36"/>
    </row>
    <row r="53" spans="1:45" ht="96">
      <c r="A53" s="71" t="s">
        <v>266</v>
      </c>
      <c r="B53" s="72" t="s">
        <v>267</v>
      </c>
      <c r="C53" s="73" t="s">
        <v>268</v>
      </c>
      <c r="D53" s="74">
        <v>18859.49</v>
      </c>
      <c r="E53" s="74" t="s">
        <v>269</v>
      </c>
      <c r="F53" s="74"/>
      <c r="G53" s="74">
        <v>-864</v>
      </c>
      <c r="H53" s="74" t="s">
        <v>270</v>
      </c>
      <c r="I53" s="74"/>
      <c r="J53" s="74" t="s">
        <v>271</v>
      </c>
      <c r="K53" s="75"/>
      <c r="L53" s="74">
        <v>-1636</v>
      </c>
      <c r="M53" s="74" t="s">
        <v>272</v>
      </c>
      <c r="N53" s="74"/>
      <c r="O53" s="76">
        <f>0+0</f>
        <v>0</v>
      </c>
      <c r="P53" s="77" t="s">
        <v>116</v>
      </c>
      <c r="Q53" s="76">
        <f>0+0</f>
        <v>0</v>
      </c>
      <c r="R53" s="76">
        <v>-864</v>
      </c>
      <c r="S53" s="76">
        <v>-1636</v>
      </c>
      <c r="T53" s="77"/>
      <c r="U53" s="77"/>
      <c r="V53" s="76"/>
      <c r="W53" s="76"/>
      <c r="X53" s="77">
        <v>-1636</v>
      </c>
      <c r="Y53" s="77"/>
      <c r="Z53" s="77"/>
      <c r="AA53" s="77">
        <v>90.27</v>
      </c>
      <c r="AB53" s="77">
        <v>42.84</v>
      </c>
      <c r="AC53" s="77" t="s">
        <v>60</v>
      </c>
      <c r="AD53" s="77" t="s">
        <v>60</v>
      </c>
      <c r="AE53" s="78"/>
      <c r="AF53" s="78"/>
      <c r="AG53" s="78"/>
      <c r="AH53" s="78">
        <v>-1636</v>
      </c>
      <c r="AI53" s="76"/>
      <c r="AJ53" s="76"/>
      <c r="AK53" s="76"/>
      <c r="AL53" s="76">
        <v>-864</v>
      </c>
      <c r="AM53" s="76">
        <v>-1636</v>
      </c>
      <c r="AN53" s="76">
        <v>-864</v>
      </c>
      <c r="AO53" s="79" t="s">
        <v>23</v>
      </c>
      <c r="AP53" s="79" t="s">
        <v>23</v>
      </c>
      <c r="AQ53" s="79" t="s">
        <v>23</v>
      </c>
      <c r="AR53" s="79">
        <v>1.893</v>
      </c>
      <c r="AS53" s="36"/>
    </row>
    <row r="54" spans="1:45" ht="96">
      <c r="A54" s="82" t="s">
        <v>273</v>
      </c>
      <c r="B54" s="83" t="s">
        <v>274</v>
      </c>
      <c r="C54" s="84" t="s">
        <v>275</v>
      </c>
      <c r="D54" s="85">
        <v>53.9</v>
      </c>
      <c r="E54" s="85" t="s">
        <v>276</v>
      </c>
      <c r="F54" s="85"/>
      <c r="G54" s="85">
        <v>617</v>
      </c>
      <c r="H54" s="85" t="s">
        <v>277</v>
      </c>
      <c r="I54" s="85"/>
      <c r="J54" s="85" t="s">
        <v>151</v>
      </c>
      <c r="K54" s="86"/>
      <c r="L54" s="85">
        <v>3073</v>
      </c>
      <c r="M54" s="85" t="s">
        <v>278</v>
      </c>
      <c r="N54" s="85"/>
      <c r="O54" s="87">
        <f>0+0</f>
        <v>0</v>
      </c>
      <c r="P54" s="88" t="s">
        <v>116</v>
      </c>
      <c r="Q54" s="87">
        <f>0+0</f>
        <v>0</v>
      </c>
      <c r="R54" s="87">
        <v>617</v>
      </c>
      <c r="S54" s="87">
        <v>3073</v>
      </c>
      <c r="T54" s="88"/>
      <c r="U54" s="88"/>
      <c r="V54" s="87"/>
      <c r="W54" s="87"/>
      <c r="X54" s="88">
        <v>3073</v>
      </c>
      <c r="Y54" s="88"/>
      <c r="Z54" s="88"/>
      <c r="AA54" s="88">
        <v>91.8</v>
      </c>
      <c r="AB54" s="88">
        <v>44.2</v>
      </c>
      <c r="AC54" s="88" t="s">
        <v>60</v>
      </c>
      <c r="AD54" s="88" t="s">
        <v>60</v>
      </c>
      <c r="AE54" s="89"/>
      <c r="AF54" s="89"/>
      <c r="AG54" s="89"/>
      <c r="AH54" s="89">
        <v>3073</v>
      </c>
      <c r="AI54" s="87"/>
      <c r="AJ54" s="87"/>
      <c r="AK54" s="87"/>
      <c r="AL54" s="87">
        <v>617</v>
      </c>
      <c r="AM54" s="87">
        <v>3073</v>
      </c>
      <c r="AN54" s="87">
        <v>617</v>
      </c>
      <c r="AO54" s="90" t="s">
        <v>23</v>
      </c>
      <c r="AP54" s="90" t="s">
        <v>23</v>
      </c>
      <c r="AQ54" s="90" t="s">
        <v>23</v>
      </c>
      <c r="AR54" s="90">
        <v>4.98</v>
      </c>
      <c r="AS54" s="36"/>
    </row>
    <row r="55" spans="1:45" ht="21" customHeight="1">
      <c r="A55" s="91" t="s">
        <v>279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36"/>
    </row>
    <row r="56" spans="1:45" ht="144">
      <c r="A56" s="71" t="s">
        <v>280</v>
      </c>
      <c r="B56" s="72" t="s">
        <v>281</v>
      </c>
      <c r="C56" s="73" t="s">
        <v>282</v>
      </c>
      <c r="D56" s="74">
        <v>41.02</v>
      </c>
      <c r="E56" s="74">
        <v>41.02</v>
      </c>
      <c r="F56" s="74"/>
      <c r="G56" s="74">
        <v>1149</v>
      </c>
      <c r="H56" s="74">
        <v>1149</v>
      </c>
      <c r="I56" s="74"/>
      <c r="J56" s="74" t="s">
        <v>283</v>
      </c>
      <c r="K56" s="75"/>
      <c r="L56" s="74">
        <v>10881</v>
      </c>
      <c r="M56" s="74">
        <v>10881</v>
      </c>
      <c r="N56" s="74"/>
      <c r="O56" s="76">
        <f>1149+0</f>
        <v>1149</v>
      </c>
      <c r="P56" s="77" t="s">
        <v>57</v>
      </c>
      <c r="Q56" s="76">
        <f>10881+0</f>
        <v>10881</v>
      </c>
      <c r="R56" s="76">
        <v>1149</v>
      </c>
      <c r="S56" s="76">
        <v>10881</v>
      </c>
      <c r="T56" s="77" t="s">
        <v>284</v>
      </c>
      <c r="U56" s="77" t="s">
        <v>285</v>
      </c>
      <c r="V56" s="76"/>
      <c r="W56" s="76"/>
      <c r="X56" s="77">
        <v>10881</v>
      </c>
      <c r="Y56" s="77"/>
      <c r="Z56" s="77"/>
      <c r="AA56" s="77">
        <v>0</v>
      </c>
      <c r="AB56" s="77">
        <v>0</v>
      </c>
      <c r="AC56" s="77" t="s">
        <v>60</v>
      </c>
      <c r="AD56" s="77" t="s">
        <v>60</v>
      </c>
      <c r="AE56" s="78">
        <v>10881</v>
      </c>
      <c r="AF56" s="78"/>
      <c r="AG56" s="78"/>
      <c r="AH56" s="78"/>
      <c r="AI56" s="76">
        <v>1149</v>
      </c>
      <c r="AJ56" s="76"/>
      <c r="AK56" s="76"/>
      <c r="AL56" s="76"/>
      <c r="AM56" s="76">
        <v>10881</v>
      </c>
      <c r="AN56" s="76">
        <v>1149</v>
      </c>
      <c r="AO56" s="79">
        <v>9.47</v>
      </c>
      <c r="AP56" s="79" t="s">
        <v>23</v>
      </c>
      <c r="AQ56" s="79" t="s">
        <v>23</v>
      </c>
      <c r="AR56" s="79" t="s">
        <v>23</v>
      </c>
      <c r="AS56" s="36"/>
    </row>
    <row r="57" spans="1:45" ht="156">
      <c r="A57" s="82" t="s">
        <v>286</v>
      </c>
      <c r="B57" s="83" t="s">
        <v>287</v>
      </c>
      <c r="C57" s="84" t="s">
        <v>282</v>
      </c>
      <c r="D57" s="85">
        <v>11.08</v>
      </c>
      <c r="E57" s="85"/>
      <c r="F57" s="85">
        <v>11.08</v>
      </c>
      <c r="G57" s="85">
        <v>310</v>
      </c>
      <c r="H57" s="85"/>
      <c r="I57" s="85">
        <v>310</v>
      </c>
      <c r="J57" s="85" t="s">
        <v>288</v>
      </c>
      <c r="K57" s="86" t="s">
        <v>289</v>
      </c>
      <c r="L57" s="85">
        <v>2034</v>
      </c>
      <c r="M57" s="85"/>
      <c r="N57" s="85">
        <v>2034</v>
      </c>
      <c r="O57" s="87">
        <f>0+0</f>
        <v>0</v>
      </c>
      <c r="P57" s="88" t="s">
        <v>57</v>
      </c>
      <c r="Q57" s="87">
        <f>0+0</f>
        <v>0</v>
      </c>
      <c r="R57" s="87">
        <v>310</v>
      </c>
      <c r="S57" s="87">
        <v>2034</v>
      </c>
      <c r="T57" s="88" t="s">
        <v>284</v>
      </c>
      <c r="U57" s="88" t="s">
        <v>285</v>
      </c>
      <c r="V57" s="87"/>
      <c r="W57" s="87"/>
      <c r="X57" s="88">
        <v>2034</v>
      </c>
      <c r="Y57" s="88"/>
      <c r="Z57" s="88"/>
      <c r="AA57" s="88">
        <v>0</v>
      </c>
      <c r="AB57" s="88">
        <v>0</v>
      </c>
      <c r="AC57" s="88" t="s">
        <v>60</v>
      </c>
      <c r="AD57" s="88" t="s">
        <v>60</v>
      </c>
      <c r="AE57" s="89"/>
      <c r="AF57" s="89">
        <v>2034</v>
      </c>
      <c r="AG57" s="89"/>
      <c r="AH57" s="89"/>
      <c r="AI57" s="87"/>
      <c r="AJ57" s="87">
        <v>310</v>
      </c>
      <c r="AK57" s="87"/>
      <c r="AL57" s="87"/>
      <c r="AM57" s="87">
        <v>2034</v>
      </c>
      <c r="AN57" s="87">
        <v>310</v>
      </c>
      <c r="AO57" s="90">
        <v>15.5</v>
      </c>
      <c r="AP57" s="90">
        <v>6.56</v>
      </c>
      <c r="AQ57" s="90">
        <v>15.5</v>
      </c>
      <c r="AR57" s="90" t="s">
        <v>23</v>
      </c>
      <c r="AS57" s="36"/>
    </row>
    <row r="58" spans="1:45" ht="38.25">
      <c r="A58" s="92" t="s">
        <v>290</v>
      </c>
      <c r="B58" s="93"/>
      <c r="C58" s="93"/>
      <c r="D58" s="93"/>
      <c r="E58" s="93"/>
      <c r="F58" s="93"/>
      <c r="G58" s="94">
        <v>96798</v>
      </c>
      <c r="H58" s="94" t="s">
        <v>321</v>
      </c>
      <c r="I58" s="94" t="s">
        <v>322</v>
      </c>
      <c r="J58" s="94"/>
      <c r="K58" s="94"/>
      <c r="L58" s="94" t="s">
        <v>291</v>
      </c>
      <c r="M58" s="94" t="s">
        <v>291</v>
      </c>
      <c r="N58" s="94" t="s">
        <v>291</v>
      </c>
      <c r="O58" s="94" t="s">
        <v>291</v>
      </c>
      <c r="P58" s="94" t="s">
        <v>291</v>
      </c>
      <c r="Q58" s="94" t="s">
        <v>291</v>
      </c>
      <c r="R58" s="94" t="s">
        <v>291</v>
      </c>
      <c r="S58" s="94" t="s">
        <v>291</v>
      </c>
      <c r="T58" s="94" t="s">
        <v>291</v>
      </c>
      <c r="U58" s="94" t="s">
        <v>291</v>
      </c>
      <c r="V58" s="94" t="s">
        <v>291</v>
      </c>
      <c r="W58" s="94" t="s">
        <v>291</v>
      </c>
      <c r="X58" s="94" t="s">
        <v>291</v>
      </c>
      <c r="Y58" s="94" t="s">
        <v>291</v>
      </c>
      <c r="Z58" s="94" t="s">
        <v>291</v>
      </c>
      <c r="AA58" s="94" t="s">
        <v>291</v>
      </c>
      <c r="AB58" s="94" t="s">
        <v>291</v>
      </c>
      <c r="AC58" s="94" t="s">
        <v>291</v>
      </c>
      <c r="AD58" s="94" t="s">
        <v>291</v>
      </c>
      <c r="AE58" s="94" t="s">
        <v>291</v>
      </c>
      <c r="AF58" s="94" t="s">
        <v>291</v>
      </c>
      <c r="AG58" s="94" t="s">
        <v>291</v>
      </c>
      <c r="AH58" s="94" t="s">
        <v>291</v>
      </c>
      <c r="AI58" s="94" t="s">
        <v>291</v>
      </c>
      <c r="AJ58" s="94" t="s">
        <v>291</v>
      </c>
      <c r="AK58" s="94" t="s">
        <v>291</v>
      </c>
      <c r="AL58" s="94" t="s">
        <v>291</v>
      </c>
      <c r="AM58" s="94"/>
      <c r="AN58" s="94"/>
      <c r="AO58" s="94" t="s">
        <v>291</v>
      </c>
      <c r="AP58" s="94" t="s">
        <v>291</v>
      </c>
      <c r="AQ58" s="94" t="s">
        <v>291</v>
      </c>
      <c r="AR58" s="94" t="s">
        <v>291</v>
      </c>
      <c r="AS58" s="36"/>
    </row>
    <row r="59" spans="1:45" ht="38.25">
      <c r="A59" s="92" t="s">
        <v>294</v>
      </c>
      <c r="B59" s="93"/>
      <c r="C59" s="93"/>
      <c r="D59" s="93"/>
      <c r="E59" s="93"/>
      <c r="F59" s="93"/>
      <c r="G59" s="94">
        <v>531987</v>
      </c>
      <c r="H59" s="94" t="s">
        <v>323</v>
      </c>
      <c r="I59" s="94" t="s">
        <v>324</v>
      </c>
      <c r="J59" s="94"/>
      <c r="K59" s="94"/>
      <c r="L59" s="94" t="s">
        <v>291</v>
      </c>
      <c r="M59" s="94" t="s">
        <v>291</v>
      </c>
      <c r="N59" s="94" t="s">
        <v>291</v>
      </c>
      <c r="O59" s="94" t="s">
        <v>291</v>
      </c>
      <c r="P59" s="94" t="s">
        <v>291</v>
      </c>
      <c r="Q59" s="94" t="s">
        <v>291</v>
      </c>
      <c r="R59" s="94" t="s">
        <v>291</v>
      </c>
      <c r="S59" s="94" t="s">
        <v>291</v>
      </c>
      <c r="T59" s="94" t="s">
        <v>291</v>
      </c>
      <c r="U59" s="94" t="s">
        <v>291</v>
      </c>
      <c r="V59" s="94" t="s">
        <v>291</v>
      </c>
      <c r="W59" s="94" t="s">
        <v>291</v>
      </c>
      <c r="X59" s="94" t="s">
        <v>291</v>
      </c>
      <c r="Y59" s="94" t="s">
        <v>291</v>
      </c>
      <c r="Z59" s="94" t="s">
        <v>291</v>
      </c>
      <c r="AA59" s="94" t="s">
        <v>291</v>
      </c>
      <c r="AB59" s="94" t="s">
        <v>291</v>
      </c>
      <c r="AC59" s="94" t="s">
        <v>291</v>
      </c>
      <c r="AD59" s="94" t="s">
        <v>291</v>
      </c>
      <c r="AE59" s="94" t="s">
        <v>291</v>
      </c>
      <c r="AF59" s="94" t="s">
        <v>291</v>
      </c>
      <c r="AG59" s="94" t="s">
        <v>291</v>
      </c>
      <c r="AH59" s="94" t="s">
        <v>291</v>
      </c>
      <c r="AI59" s="94" t="s">
        <v>291</v>
      </c>
      <c r="AJ59" s="94" t="s">
        <v>291</v>
      </c>
      <c r="AK59" s="94" t="s">
        <v>291</v>
      </c>
      <c r="AL59" s="94" t="s">
        <v>291</v>
      </c>
      <c r="AM59" s="94"/>
      <c r="AN59" s="94"/>
      <c r="AO59" s="94" t="s">
        <v>291</v>
      </c>
      <c r="AP59" s="94" t="s">
        <v>291</v>
      </c>
      <c r="AQ59" s="94" t="s">
        <v>291</v>
      </c>
      <c r="AR59" s="94" t="s">
        <v>291</v>
      </c>
      <c r="AS59" s="36"/>
    </row>
    <row r="60" spans="1:45" ht="12.75">
      <c r="A60" s="92" t="s">
        <v>297</v>
      </c>
      <c r="B60" s="93"/>
      <c r="C60" s="93"/>
      <c r="D60" s="93"/>
      <c r="E60" s="93"/>
      <c r="F60" s="93"/>
      <c r="G60" s="94">
        <v>92932</v>
      </c>
      <c r="H60" s="94"/>
      <c r="I60" s="94"/>
      <c r="J60" s="94"/>
      <c r="K60" s="94"/>
      <c r="L60" s="94" t="s">
        <v>291</v>
      </c>
      <c r="M60" s="94" t="s">
        <v>291</v>
      </c>
      <c r="N60" s="94" t="s">
        <v>291</v>
      </c>
      <c r="O60" s="94" t="s">
        <v>291</v>
      </c>
      <c r="P60" s="94" t="s">
        <v>291</v>
      </c>
      <c r="Q60" s="94" t="s">
        <v>291</v>
      </c>
      <c r="R60" s="94" t="s">
        <v>291</v>
      </c>
      <c r="S60" s="94" t="s">
        <v>291</v>
      </c>
      <c r="T60" s="94" t="s">
        <v>291</v>
      </c>
      <c r="U60" s="94" t="s">
        <v>291</v>
      </c>
      <c r="V60" s="94" t="s">
        <v>291</v>
      </c>
      <c r="W60" s="94" t="s">
        <v>291</v>
      </c>
      <c r="X60" s="94" t="s">
        <v>291</v>
      </c>
      <c r="Y60" s="94" t="s">
        <v>291</v>
      </c>
      <c r="Z60" s="94" t="s">
        <v>291</v>
      </c>
      <c r="AA60" s="94" t="s">
        <v>291</v>
      </c>
      <c r="AB60" s="94" t="s">
        <v>291</v>
      </c>
      <c r="AC60" s="94" t="s">
        <v>291</v>
      </c>
      <c r="AD60" s="94" t="s">
        <v>291</v>
      </c>
      <c r="AE60" s="94" t="s">
        <v>291</v>
      </c>
      <c r="AF60" s="94" t="s">
        <v>291</v>
      </c>
      <c r="AG60" s="94" t="s">
        <v>291</v>
      </c>
      <c r="AH60" s="94" t="s">
        <v>291</v>
      </c>
      <c r="AI60" s="94" t="s">
        <v>291</v>
      </c>
      <c r="AJ60" s="94" t="s">
        <v>291</v>
      </c>
      <c r="AK60" s="94" t="s">
        <v>291</v>
      </c>
      <c r="AL60" s="94" t="s">
        <v>291</v>
      </c>
      <c r="AM60" s="94"/>
      <c r="AN60" s="94"/>
      <c r="AO60" s="94" t="s">
        <v>291</v>
      </c>
      <c r="AP60" s="94" t="s">
        <v>291</v>
      </c>
      <c r="AQ60" s="94" t="s">
        <v>291</v>
      </c>
      <c r="AR60" s="94" t="s">
        <v>291</v>
      </c>
      <c r="AS60" s="36"/>
    </row>
    <row r="61" spans="1:45" ht="12.75">
      <c r="A61" s="92" t="s">
        <v>298</v>
      </c>
      <c r="B61" s="93"/>
      <c r="C61" s="93"/>
      <c r="D61" s="93"/>
      <c r="E61" s="93"/>
      <c r="F61" s="93"/>
      <c r="G61" s="94">
        <v>50505</v>
      </c>
      <c r="H61" s="94"/>
      <c r="I61" s="94"/>
      <c r="J61" s="94"/>
      <c r="K61" s="94"/>
      <c r="L61" s="94" t="s">
        <v>291</v>
      </c>
      <c r="M61" s="94" t="s">
        <v>291</v>
      </c>
      <c r="N61" s="94" t="s">
        <v>291</v>
      </c>
      <c r="O61" s="94" t="s">
        <v>291</v>
      </c>
      <c r="P61" s="94" t="s">
        <v>291</v>
      </c>
      <c r="Q61" s="94" t="s">
        <v>291</v>
      </c>
      <c r="R61" s="94" t="s">
        <v>291</v>
      </c>
      <c r="S61" s="94" t="s">
        <v>291</v>
      </c>
      <c r="T61" s="94" t="s">
        <v>291</v>
      </c>
      <c r="U61" s="94" t="s">
        <v>291</v>
      </c>
      <c r="V61" s="94" t="s">
        <v>291</v>
      </c>
      <c r="W61" s="94" t="s">
        <v>291</v>
      </c>
      <c r="X61" s="94" t="s">
        <v>291</v>
      </c>
      <c r="Y61" s="94" t="s">
        <v>291</v>
      </c>
      <c r="Z61" s="94" t="s">
        <v>291</v>
      </c>
      <c r="AA61" s="94" t="s">
        <v>291</v>
      </c>
      <c r="AB61" s="94" t="s">
        <v>291</v>
      </c>
      <c r="AC61" s="94" t="s">
        <v>291</v>
      </c>
      <c r="AD61" s="94" t="s">
        <v>291</v>
      </c>
      <c r="AE61" s="94" t="s">
        <v>291</v>
      </c>
      <c r="AF61" s="94" t="s">
        <v>291</v>
      </c>
      <c r="AG61" s="94" t="s">
        <v>291</v>
      </c>
      <c r="AH61" s="94" t="s">
        <v>291</v>
      </c>
      <c r="AI61" s="94" t="s">
        <v>291</v>
      </c>
      <c r="AJ61" s="94" t="s">
        <v>291</v>
      </c>
      <c r="AK61" s="94" t="s">
        <v>291</v>
      </c>
      <c r="AL61" s="94" t="s">
        <v>291</v>
      </c>
      <c r="AM61" s="94"/>
      <c r="AN61" s="94"/>
      <c r="AO61" s="94" t="s">
        <v>291</v>
      </c>
      <c r="AP61" s="94" t="s">
        <v>291</v>
      </c>
      <c r="AQ61" s="94" t="s">
        <v>291</v>
      </c>
      <c r="AR61" s="94" t="s">
        <v>291</v>
      </c>
      <c r="AS61" s="36"/>
    </row>
    <row r="62" spans="1:45" ht="12.75">
      <c r="A62" s="95" t="s">
        <v>299</v>
      </c>
      <c r="B62" s="96"/>
      <c r="C62" s="96"/>
      <c r="D62" s="96"/>
      <c r="E62" s="96"/>
      <c r="F62" s="96"/>
      <c r="G62" s="97"/>
      <c r="H62" s="97"/>
      <c r="I62" s="97"/>
      <c r="J62" s="97"/>
      <c r="K62" s="97"/>
      <c r="L62" s="97" t="s">
        <v>291</v>
      </c>
      <c r="M62" s="97" t="s">
        <v>291</v>
      </c>
      <c r="N62" s="97" t="s">
        <v>291</v>
      </c>
      <c r="O62" s="97" t="s">
        <v>291</v>
      </c>
      <c r="P62" s="97" t="s">
        <v>291</v>
      </c>
      <c r="Q62" s="97" t="s">
        <v>291</v>
      </c>
      <c r="R62" s="97" t="s">
        <v>291</v>
      </c>
      <c r="S62" s="97" t="s">
        <v>291</v>
      </c>
      <c r="T62" s="97" t="s">
        <v>291</v>
      </c>
      <c r="U62" s="97" t="s">
        <v>291</v>
      </c>
      <c r="V62" s="97" t="s">
        <v>291</v>
      </c>
      <c r="W62" s="97" t="s">
        <v>291</v>
      </c>
      <c r="X62" s="97" t="s">
        <v>291</v>
      </c>
      <c r="Y62" s="97" t="s">
        <v>291</v>
      </c>
      <c r="Z62" s="97" t="s">
        <v>291</v>
      </c>
      <c r="AA62" s="97" t="s">
        <v>291</v>
      </c>
      <c r="AB62" s="97" t="s">
        <v>291</v>
      </c>
      <c r="AC62" s="97" t="s">
        <v>291</v>
      </c>
      <c r="AD62" s="97" t="s">
        <v>291</v>
      </c>
      <c r="AE62" s="97" t="s">
        <v>291</v>
      </c>
      <c r="AF62" s="97" t="s">
        <v>291</v>
      </c>
      <c r="AG62" s="97" t="s">
        <v>291</v>
      </c>
      <c r="AH62" s="97" t="s">
        <v>291</v>
      </c>
      <c r="AI62" s="97" t="s">
        <v>291</v>
      </c>
      <c r="AJ62" s="97" t="s">
        <v>291</v>
      </c>
      <c r="AK62" s="97" t="s">
        <v>291</v>
      </c>
      <c r="AL62" s="97" t="s">
        <v>291</v>
      </c>
      <c r="AM62" s="97"/>
      <c r="AN62" s="97"/>
      <c r="AO62" s="97" t="s">
        <v>291</v>
      </c>
      <c r="AP62" s="97" t="s">
        <v>291</v>
      </c>
      <c r="AQ62" s="97" t="s">
        <v>291</v>
      </c>
      <c r="AR62" s="97" t="s">
        <v>291</v>
      </c>
      <c r="AS62" s="36"/>
    </row>
    <row r="63" spans="1:45" ht="12.75">
      <c r="A63" s="92" t="s">
        <v>300</v>
      </c>
      <c r="B63" s="93"/>
      <c r="C63" s="93"/>
      <c r="D63" s="93"/>
      <c r="E63" s="93"/>
      <c r="F63" s="93"/>
      <c r="G63" s="94">
        <v>51625</v>
      </c>
      <c r="H63" s="94"/>
      <c r="I63" s="94"/>
      <c r="J63" s="94"/>
      <c r="K63" s="94"/>
      <c r="L63" s="94" t="s">
        <v>291</v>
      </c>
      <c r="M63" s="94" t="s">
        <v>291</v>
      </c>
      <c r="N63" s="94" t="s">
        <v>291</v>
      </c>
      <c r="O63" s="94" t="s">
        <v>291</v>
      </c>
      <c r="P63" s="94" t="s">
        <v>291</v>
      </c>
      <c r="Q63" s="94" t="s">
        <v>291</v>
      </c>
      <c r="R63" s="94" t="s">
        <v>291</v>
      </c>
      <c r="S63" s="94" t="s">
        <v>291</v>
      </c>
      <c r="T63" s="94" t="s">
        <v>291</v>
      </c>
      <c r="U63" s="94" t="s">
        <v>291</v>
      </c>
      <c r="V63" s="94" t="s">
        <v>291</v>
      </c>
      <c r="W63" s="94" t="s">
        <v>291</v>
      </c>
      <c r="X63" s="94" t="s">
        <v>291</v>
      </c>
      <c r="Y63" s="94" t="s">
        <v>291</v>
      </c>
      <c r="Z63" s="94" t="s">
        <v>291</v>
      </c>
      <c r="AA63" s="94" t="s">
        <v>291</v>
      </c>
      <c r="AB63" s="94" t="s">
        <v>291</v>
      </c>
      <c r="AC63" s="94" t="s">
        <v>291</v>
      </c>
      <c r="AD63" s="94" t="s">
        <v>291</v>
      </c>
      <c r="AE63" s="94" t="s">
        <v>291</v>
      </c>
      <c r="AF63" s="94" t="s">
        <v>291</v>
      </c>
      <c r="AG63" s="94" t="s">
        <v>291</v>
      </c>
      <c r="AH63" s="94" t="s">
        <v>291</v>
      </c>
      <c r="AI63" s="94" t="s">
        <v>291</v>
      </c>
      <c r="AJ63" s="94" t="s">
        <v>291</v>
      </c>
      <c r="AK63" s="94" t="s">
        <v>291</v>
      </c>
      <c r="AL63" s="94" t="s">
        <v>291</v>
      </c>
      <c r="AM63" s="94"/>
      <c r="AN63" s="94"/>
      <c r="AO63" s="94" t="s">
        <v>291</v>
      </c>
      <c r="AP63" s="94" t="s">
        <v>291</v>
      </c>
      <c r="AQ63" s="94" t="s">
        <v>291</v>
      </c>
      <c r="AR63" s="94" t="s">
        <v>291</v>
      </c>
      <c r="AS63" s="36"/>
    </row>
    <row r="64" spans="1:45" ht="12.75">
      <c r="A64" s="92" t="s">
        <v>301</v>
      </c>
      <c r="B64" s="93"/>
      <c r="C64" s="93"/>
      <c r="D64" s="93"/>
      <c r="E64" s="93"/>
      <c r="F64" s="93"/>
      <c r="G64" s="94">
        <v>108213</v>
      </c>
      <c r="H64" s="94"/>
      <c r="I64" s="94"/>
      <c r="J64" s="94"/>
      <c r="K64" s="94"/>
      <c r="L64" s="94" t="s">
        <v>291</v>
      </c>
      <c r="M64" s="94" t="s">
        <v>291</v>
      </c>
      <c r="N64" s="94" t="s">
        <v>291</v>
      </c>
      <c r="O64" s="94" t="s">
        <v>291</v>
      </c>
      <c r="P64" s="94" t="s">
        <v>291</v>
      </c>
      <c r="Q64" s="94" t="s">
        <v>291</v>
      </c>
      <c r="R64" s="94" t="s">
        <v>291</v>
      </c>
      <c r="S64" s="94" t="s">
        <v>291</v>
      </c>
      <c r="T64" s="94" t="s">
        <v>291</v>
      </c>
      <c r="U64" s="94" t="s">
        <v>291</v>
      </c>
      <c r="V64" s="94" t="s">
        <v>291</v>
      </c>
      <c r="W64" s="94" t="s">
        <v>291</v>
      </c>
      <c r="X64" s="94" t="s">
        <v>291</v>
      </c>
      <c r="Y64" s="94" t="s">
        <v>291</v>
      </c>
      <c r="Z64" s="94" t="s">
        <v>291</v>
      </c>
      <c r="AA64" s="94" t="s">
        <v>291</v>
      </c>
      <c r="AB64" s="94" t="s">
        <v>291</v>
      </c>
      <c r="AC64" s="94" t="s">
        <v>291</v>
      </c>
      <c r="AD64" s="94" t="s">
        <v>291</v>
      </c>
      <c r="AE64" s="94" t="s">
        <v>291</v>
      </c>
      <c r="AF64" s="94" t="s">
        <v>291</v>
      </c>
      <c r="AG64" s="94" t="s">
        <v>291</v>
      </c>
      <c r="AH64" s="94" t="s">
        <v>291</v>
      </c>
      <c r="AI64" s="94" t="s">
        <v>291</v>
      </c>
      <c r="AJ64" s="94" t="s">
        <v>291</v>
      </c>
      <c r="AK64" s="94" t="s">
        <v>291</v>
      </c>
      <c r="AL64" s="94" t="s">
        <v>291</v>
      </c>
      <c r="AM64" s="94"/>
      <c r="AN64" s="94"/>
      <c r="AO64" s="94" t="s">
        <v>291</v>
      </c>
      <c r="AP64" s="94" t="s">
        <v>291</v>
      </c>
      <c r="AQ64" s="94" t="s">
        <v>291</v>
      </c>
      <c r="AR64" s="94" t="s">
        <v>291</v>
      </c>
      <c r="AS64" s="36"/>
    </row>
    <row r="65" spans="1:45" ht="12.75">
      <c r="A65" s="92" t="s">
        <v>302</v>
      </c>
      <c r="B65" s="93"/>
      <c r="C65" s="93"/>
      <c r="D65" s="93"/>
      <c r="E65" s="93"/>
      <c r="F65" s="93"/>
      <c r="G65" s="94">
        <v>73393</v>
      </c>
      <c r="H65" s="94"/>
      <c r="I65" s="94"/>
      <c r="J65" s="94"/>
      <c r="K65" s="94"/>
      <c r="L65" s="94" t="s">
        <v>291</v>
      </c>
      <c r="M65" s="94" t="s">
        <v>291</v>
      </c>
      <c r="N65" s="94" t="s">
        <v>291</v>
      </c>
      <c r="O65" s="94" t="s">
        <v>291</v>
      </c>
      <c r="P65" s="94" t="s">
        <v>291</v>
      </c>
      <c r="Q65" s="94" t="s">
        <v>291</v>
      </c>
      <c r="R65" s="94" t="s">
        <v>291</v>
      </c>
      <c r="S65" s="94" t="s">
        <v>291</v>
      </c>
      <c r="T65" s="94" t="s">
        <v>291</v>
      </c>
      <c r="U65" s="94" t="s">
        <v>291</v>
      </c>
      <c r="V65" s="94" t="s">
        <v>291</v>
      </c>
      <c r="W65" s="94" t="s">
        <v>291</v>
      </c>
      <c r="X65" s="94" t="s">
        <v>291</v>
      </c>
      <c r="Y65" s="94" t="s">
        <v>291</v>
      </c>
      <c r="Z65" s="94" t="s">
        <v>291</v>
      </c>
      <c r="AA65" s="94" t="s">
        <v>291</v>
      </c>
      <c r="AB65" s="94" t="s">
        <v>291</v>
      </c>
      <c r="AC65" s="94" t="s">
        <v>291</v>
      </c>
      <c r="AD65" s="94" t="s">
        <v>291</v>
      </c>
      <c r="AE65" s="94" t="s">
        <v>291</v>
      </c>
      <c r="AF65" s="94" t="s">
        <v>291</v>
      </c>
      <c r="AG65" s="94" t="s">
        <v>291</v>
      </c>
      <c r="AH65" s="94" t="s">
        <v>291</v>
      </c>
      <c r="AI65" s="94" t="s">
        <v>291</v>
      </c>
      <c r="AJ65" s="94" t="s">
        <v>291</v>
      </c>
      <c r="AK65" s="94" t="s">
        <v>291</v>
      </c>
      <c r="AL65" s="94" t="s">
        <v>291</v>
      </c>
      <c r="AM65" s="94"/>
      <c r="AN65" s="94"/>
      <c r="AO65" s="94" t="s">
        <v>291</v>
      </c>
      <c r="AP65" s="94" t="s">
        <v>291</v>
      </c>
      <c r="AQ65" s="94" t="s">
        <v>291</v>
      </c>
      <c r="AR65" s="94" t="s">
        <v>291</v>
      </c>
      <c r="AS65" s="36"/>
    </row>
    <row r="66" spans="1:45" ht="12.75">
      <c r="A66" s="92" t="s">
        <v>303</v>
      </c>
      <c r="B66" s="93"/>
      <c r="C66" s="93"/>
      <c r="D66" s="93"/>
      <c r="E66" s="93"/>
      <c r="F66" s="93"/>
      <c r="G66" s="94">
        <v>-7276</v>
      </c>
      <c r="H66" s="94"/>
      <c r="I66" s="94"/>
      <c r="J66" s="94"/>
      <c r="K66" s="94"/>
      <c r="L66" s="94" t="s">
        <v>291</v>
      </c>
      <c r="M66" s="94" t="s">
        <v>291</v>
      </c>
      <c r="N66" s="94" t="s">
        <v>291</v>
      </c>
      <c r="O66" s="94" t="s">
        <v>291</v>
      </c>
      <c r="P66" s="94" t="s">
        <v>291</v>
      </c>
      <c r="Q66" s="94" t="s">
        <v>291</v>
      </c>
      <c r="R66" s="94" t="s">
        <v>291</v>
      </c>
      <c r="S66" s="94" t="s">
        <v>291</v>
      </c>
      <c r="T66" s="94" t="s">
        <v>291</v>
      </c>
      <c r="U66" s="94" t="s">
        <v>291</v>
      </c>
      <c r="V66" s="94" t="s">
        <v>291</v>
      </c>
      <c r="W66" s="94" t="s">
        <v>291</v>
      </c>
      <c r="X66" s="94" t="s">
        <v>291</v>
      </c>
      <c r="Y66" s="94" t="s">
        <v>291</v>
      </c>
      <c r="Z66" s="94" t="s">
        <v>291</v>
      </c>
      <c r="AA66" s="94" t="s">
        <v>291</v>
      </c>
      <c r="AB66" s="94" t="s">
        <v>291</v>
      </c>
      <c r="AC66" s="94" t="s">
        <v>291</v>
      </c>
      <c r="AD66" s="94" t="s">
        <v>291</v>
      </c>
      <c r="AE66" s="94" t="s">
        <v>291</v>
      </c>
      <c r="AF66" s="94" t="s">
        <v>291</v>
      </c>
      <c r="AG66" s="94" t="s">
        <v>291</v>
      </c>
      <c r="AH66" s="94" t="s">
        <v>291</v>
      </c>
      <c r="AI66" s="94" t="s">
        <v>291</v>
      </c>
      <c r="AJ66" s="94" t="s">
        <v>291</v>
      </c>
      <c r="AK66" s="94" t="s">
        <v>291</v>
      </c>
      <c r="AL66" s="94" t="s">
        <v>291</v>
      </c>
      <c r="AM66" s="94"/>
      <c r="AN66" s="94"/>
      <c r="AO66" s="94" t="s">
        <v>291</v>
      </c>
      <c r="AP66" s="94" t="s">
        <v>291</v>
      </c>
      <c r="AQ66" s="94" t="s">
        <v>291</v>
      </c>
      <c r="AR66" s="94" t="s">
        <v>291</v>
      </c>
      <c r="AS66" s="36"/>
    </row>
    <row r="67" spans="1:45" ht="12.75">
      <c r="A67" s="92" t="s">
        <v>304</v>
      </c>
      <c r="B67" s="93"/>
      <c r="C67" s="93"/>
      <c r="D67" s="93"/>
      <c r="E67" s="93"/>
      <c r="F67" s="93"/>
      <c r="G67" s="94">
        <v>309461</v>
      </c>
      <c r="H67" s="94"/>
      <c r="I67" s="94"/>
      <c r="J67" s="94"/>
      <c r="K67" s="94"/>
      <c r="L67" s="94" t="s">
        <v>291</v>
      </c>
      <c r="M67" s="94" t="s">
        <v>291</v>
      </c>
      <c r="N67" s="94" t="s">
        <v>291</v>
      </c>
      <c r="O67" s="94" t="s">
        <v>291</v>
      </c>
      <c r="P67" s="94" t="s">
        <v>291</v>
      </c>
      <c r="Q67" s="94" t="s">
        <v>291</v>
      </c>
      <c r="R67" s="94" t="s">
        <v>291</v>
      </c>
      <c r="S67" s="94" t="s">
        <v>291</v>
      </c>
      <c r="T67" s="94" t="s">
        <v>291</v>
      </c>
      <c r="U67" s="94" t="s">
        <v>291</v>
      </c>
      <c r="V67" s="94" t="s">
        <v>291</v>
      </c>
      <c r="W67" s="94" t="s">
        <v>291</v>
      </c>
      <c r="X67" s="94" t="s">
        <v>291</v>
      </c>
      <c r="Y67" s="94" t="s">
        <v>291</v>
      </c>
      <c r="Z67" s="94" t="s">
        <v>291</v>
      </c>
      <c r="AA67" s="94" t="s">
        <v>291</v>
      </c>
      <c r="AB67" s="94" t="s">
        <v>291</v>
      </c>
      <c r="AC67" s="94" t="s">
        <v>291</v>
      </c>
      <c r="AD67" s="94" t="s">
        <v>291</v>
      </c>
      <c r="AE67" s="94" t="s">
        <v>291</v>
      </c>
      <c r="AF67" s="94" t="s">
        <v>291</v>
      </c>
      <c r="AG67" s="94" t="s">
        <v>291</v>
      </c>
      <c r="AH67" s="94" t="s">
        <v>291</v>
      </c>
      <c r="AI67" s="94" t="s">
        <v>291</v>
      </c>
      <c r="AJ67" s="94" t="s">
        <v>291</v>
      </c>
      <c r="AK67" s="94" t="s">
        <v>291</v>
      </c>
      <c r="AL67" s="94" t="s">
        <v>291</v>
      </c>
      <c r="AM67" s="94"/>
      <c r="AN67" s="94"/>
      <c r="AO67" s="94" t="s">
        <v>291</v>
      </c>
      <c r="AP67" s="94" t="s">
        <v>291</v>
      </c>
      <c r="AQ67" s="94" t="s">
        <v>291</v>
      </c>
      <c r="AR67" s="94" t="s">
        <v>291</v>
      </c>
      <c r="AS67" s="36"/>
    </row>
    <row r="68" spans="1:45" ht="12.75">
      <c r="A68" s="92" t="s">
        <v>305</v>
      </c>
      <c r="B68" s="93"/>
      <c r="C68" s="93"/>
      <c r="D68" s="93"/>
      <c r="E68" s="93"/>
      <c r="F68" s="93"/>
      <c r="G68" s="94">
        <v>94842</v>
      </c>
      <c r="H68" s="94"/>
      <c r="I68" s="94"/>
      <c r="J68" s="94"/>
      <c r="K68" s="94"/>
      <c r="L68" s="94" t="s">
        <v>291</v>
      </c>
      <c r="M68" s="94" t="s">
        <v>291</v>
      </c>
      <c r="N68" s="94" t="s">
        <v>291</v>
      </c>
      <c r="O68" s="94" t="s">
        <v>291</v>
      </c>
      <c r="P68" s="94" t="s">
        <v>291</v>
      </c>
      <c r="Q68" s="94" t="s">
        <v>291</v>
      </c>
      <c r="R68" s="94" t="s">
        <v>291</v>
      </c>
      <c r="S68" s="94" t="s">
        <v>291</v>
      </c>
      <c r="T68" s="94" t="s">
        <v>291</v>
      </c>
      <c r="U68" s="94" t="s">
        <v>291</v>
      </c>
      <c r="V68" s="94" t="s">
        <v>291</v>
      </c>
      <c r="W68" s="94" t="s">
        <v>291</v>
      </c>
      <c r="X68" s="94" t="s">
        <v>291</v>
      </c>
      <c r="Y68" s="94" t="s">
        <v>291</v>
      </c>
      <c r="Z68" s="94" t="s">
        <v>291</v>
      </c>
      <c r="AA68" s="94" t="s">
        <v>291</v>
      </c>
      <c r="AB68" s="94" t="s">
        <v>291</v>
      </c>
      <c r="AC68" s="94" t="s">
        <v>291</v>
      </c>
      <c r="AD68" s="94" t="s">
        <v>291</v>
      </c>
      <c r="AE68" s="94" t="s">
        <v>291</v>
      </c>
      <c r="AF68" s="94" t="s">
        <v>291</v>
      </c>
      <c r="AG68" s="94" t="s">
        <v>291</v>
      </c>
      <c r="AH68" s="94" t="s">
        <v>291</v>
      </c>
      <c r="AI68" s="94" t="s">
        <v>291</v>
      </c>
      <c r="AJ68" s="94" t="s">
        <v>291</v>
      </c>
      <c r="AK68" s="94" t="s">
        <v>291</v>
      </c>
      <c r="AL68" s="94" t="s">
        <v>291</v>
      </c>
      <c r="AM68" s="94"/>
      <c r="AN68" s="94"/>
      <c r="AO68" s="94" t="s">
        <v>291</v>
      </c>
      <c r="AP68" s="94" t="s">
        <v>291</v>
      </c>
      <c r="AQ68" s="94" t="s">
        <v>291</v>
      </c>
      <c r="AR68" s="94" t="s">
        <v>291</v>
      </c>
      <c r="AS68" s="36"/>
    </row>
    <row r="69" spans="1:45" ht="27.75" customHeight="1">
      <c r="A69" s="92" t="s">
        <v>306</v>
      </c>
      <c r="B69" s="93"/>
      <c r="C69" s="93"/>
      <c r="D69" s="93"/>
      <c r="E69" s="93"/>
      <c r="F69" s="93"/>
      <c r="G69" s="94">
        <v>9515</v>
      </c>
      <c r="H69" s="94"/>
      <c r="I69" s="94"/>
      <c r="J69" s="94"/>
      <c r="K69" s="94"/>
      <c r="L69" s="94" t="s">
        <v>291</v>
      </c>
      <c r="M69" s="94" t="s">
        <v>291</v>
      </c>
      <c r="N69" s="94" t="s">
        <v>291</v>
      </c>
      <c r="O69" s="94" t="s">
        <v>291</v>
      </c>
      <c r="P69" s="94" t="s">
        <v>291</v>
      </c>
      <c r="Q69" s="94" t="s">
        <v>291</v>
      </c>
      <c r="R69" s="94" t="s">
        <v>291</v>
      </c>
      <c r="S69" s="94" t="s">
        <v>291</v>
      </c>
      <c r="T69" s="94" t="s">
        <v>291</v>
      </c>
      <c r="U69" s="94" t="s">
        <v>291</v>
      </c>
      <c r="V69" s="94" t="s">
        <v>291</v>
      </c>
      <c r="W69" s="94" t="s">
        <v>291</v>
      </c>
      <c r="X69" s="94" t="s">
        <v>291</v>
      </c>
      <c r="Y69" s="94" t="s">
        <v>291</v>
      </c>
      <c r="Z69" s="94" t="s">
        <v>291</v>
      </c>
      <c r="AA69" s="94" t="s">
        <v>291</v>
      </c>
      <c r="AB69" s="94" t="s">
        <v>291</v>
      </c>
      <c r="AC69" s="94" t="s">
        <v>291</v>
      </c>
      <c r="AD69" s="94" t="s">
        <v>291</v>
      </c>
      <c r="AE69" s="94" t="s">
        <v>291</v>
      </c>
      <c r="AF69" s="94" t="s">
        <v>291</v>
      </c>
      <c r="AG69" s="94" t="s">
        <v>291</v>
      </c>
      <c r="AH69" s="94" t="s">
        <v>291</v>
      </c>
      <c r="AI69" s="94" t="s">
        <v>291</v>
      </c>
      <c r="AJ69" s="94" t="s">
        <v>291</v>
      </c>
      <c r="AK69" s="94" t="s">
        <v>291</v>
      </c>
      <c r="AL69" s="94" t="s">
        <v>291</v>
      </c>
      <c r="AM69" s="94"/>
      <c r="AN69" s="94"/>
      <c r="AO69" s="94" t="s">
        <v>291</v>
      </c>
      <c r="AP69" s="94" t="s">
        <v>291</v>
      </c>
      <c r="AQ69" s="94" t="s">
        <v>291</v>
      </c>
      <c r="AR69" s="94" t="s">
        <v>291</v>
      </c>
      <c r="AS69" s="36"/>
    </row>
    <row r="70" spans="1:45" ht="12.75">
      <c r="A70" s="92" t="s">
        <v>307</v>
      </c>
      <c r="B70" s="93"/>
      <c r="C70" s="93"/>
      <c r="D70" s="93"/>
      <c r="E70" s="93"/>
      <c r="F70" s="93"/>
      <c r="G70" s="94">
        <v>22736</v>
      </c>
      <c r="H70" s="94"/>
      <c r="I70" s="94"/>
      <c r="J70" s="94"/>
      <c r="K70" s="94"/>
      <c r="L70" s="94" t="s">
        <v>291</v>
      </c>
      <c r="M70" s="94" t="s">
        <v>291</v>
      </c>
      <c r="N70" s="94" t="s">
        <v>291</v>
      </c>
      <c r="O70" s="94" t="s">
        <v>291</v>
      </c>
      <c r="P70" s="94" t="s">
        <v>291</v>
      </c>
      <c r="Q70" s="94" t="s">
        <v>291</v>
      </c>
      <c r="R70" s="94" t="s">
        <v>291</v>
      </c>
      <c r="S70" s="94" t="s">
        <v>291</v>
      </c>
      <c r="T70" s="94" t="s">
        <v>291</v>
      </c>
      <c r="U70" s="94" t="s">
        <v>291</v>
      </c>
      <c r="V70" s="94" t="s">
        <v>291</v>
      </c>
      <c r="W70" s="94" t="s">
        <v>291</v>
      </c>
      <c r="X70" s="94" t="s">
        <v>291</v>
      </c>
      <c r="Y70" s="94" t="s">
        <v>291</v>
      </c>
      <c r="Z70" s="94" t="s">
        <v>291</v>
      </c>
      <c r="AA70" s="94" t="s">
        <v>291</v>
      </c>
      <c r="AB70" s="94" t="s">
        <v>291</v>
      </c>
      <c r="AC70" s="94" t="s">
        <v>291</v>
      </c>
      <c r="AD70" s="94" t="s">
        <v>291</v>
      </c>
      <c r="AE70" s="94" t="s">
        <v>291</v>
      </c>
      <c r="AF70" s="94" t="s">
        <v>291</v>
      </c>
      <c r="AG70" s="94" t="s">
        <v>291</v>
      </c>
      <c r="AH70" s="94" t="s">
        <v>291</v>
      </c>
      <c r="AI70" s="94" t="s">
        <v>291</v>
      </c>
      <c r="AJ70" s="94" t="s">
        <v>291</v>
      </c>
      <c r="AK70" s="94" t="s">
        <v>291</v>
      </c>
      <c r="AL70" s="94" t="s">
        <v>291</v>
      </c>
      <c r="AM70" s="94"/>
      <c r="AN70" s="94"/>
      <c r="AO70" s="94" t="s">
        <v>291</v>
      </c>
      <c r="AP70" s="94" t="s">
        <v>291</v>
      </c>
      <c r="AQ70" s="94" t="s">
        <v>291</v>
      </c>
      <c r="AR70" s="94" t="s">
        <v>291</v>
      </c>
      <c r="AS70" s="36"/>
    </row>
    <row r="71" spans="1:45" ht="12.75">
      <c r="A71" s="92" t="s">
        <v>308</v>
      </c>
      <c r="B71" s="93"/>
      <c r="C71" s="93"/>
      <c r="D71" s="93"/>
      <c r="E71" s="93"/>
      <c r="F71" s="93"/>
      <c r="G71" s="94">
        <v>10881</v>
      </c>
      <c r="H71" s="94"/>
      <c r="I71" s="94"/>
      <c r="J71" s="94"/>
      <c r="K71" s="94"/>
      <c r="L71" s="94" t="s">
        <v>291</v>
      </c>
      <c r="M71" s="94" t="s">
        <v>291</v>
      </c>
      <c r="N71" s="94" t="s">
        <v>291</v>
      </c>
      <c r="O71" s="94" t="s">
        <v>291</v>
      </c>
      <c r="P71" s="94" t="s">
        <v>291</v>
      </c>
      <c r="Q71" s="94" t="s">
        <v>291</v>
      </c>
      <c r="R71" s="94" t="s">
        <v>291</v>
      </c>
      <c r="S71" s="94" t="s">
        <v>291</v>
      </c>
      <c r="T71" s="94" t="s">
        <v>291</v>
      </c>
      <c r="U71" s="94" t="s">
        <v>291</v>
      </c>
      <c r="V71" s="94" t="s">
        <v>291</v>
      </c>
      <c r="W71" s="94" t="s">
        <v>291</v>
      </c>
      <c r="X71" s="94" t="s">
        <v>291</v>
      </c>
      <c r="Y71" s="94" t="s">
        <v>291</v>
      </c>
      <c r="Z71" s="94" t="s">
        <v>291</v>
      </c>
      <c r="AA71" s="94" t="s">
        <v>291</v>
      </c>
      <c r="AB71" s="94" t="s">
        <v>291</v>
      </c>
      <c r="AC71" s="94" t="s">
        <v>291</v>
      </c>
      <c r="AD71" s="94" t="s">
        <v>291</v>
      </c>
      <c r="AE71" s="94" t="s">
        <v>291</v>
      </c>
      <c r="AF71" s="94" t="s">
        <v>291</v>
      </c>
      <c r="AG71" s="94" t="s">
        <v>291</v>
      </c>
      <c r="AH71" s="94" t="s">
        <v>291</v>
      </c>
      <c r="AI71" s="94" t="s">
        <v>291</v>
      </c>
      <c r="AJ71" s="94" t="s">
        <v>291</v>
      </c>
      <c r="AK71" s="94" t="s">
        <v>291</v>
      </c>
      <c r="AL71" s="94" t="s">
        <v>291</v>
      </c>
      <c r="AM71" s="94"/>
      <c r="AN71" s="94"/>
      <c r="AO71" s="94" t="s">
        <v>291</v>
      </c>
      <c r="AP71" s="94" t="s">
        <v>291</v>
      </c>
      <c r="AQ71" s="94" t="s">
        <v>291</v>
      </c>
      <c r="AR71" s="94" t="s">
        <v>291</v>
      </c>
      <c r="AS71" s="36"/>
    </row>
    <row r="72" spans="1:45" ht="12.75">
      <c r="A72" s="92" t="s">
        <v>309</v>
      </c>
      <c r="B72" s="93"/>
      <c r="C72" s="93"/>
      <c r="D72" s="93"/>
      <c r="E72" s="93"/>
      <c r="F72" s="93"/>
      <c r="G72" s="94">
        <v>2034</v>
      </c>
      <c r="H72" s="94"/>
      <c r="I72" s="94"/>
      <c r="J72" s="94"/>
      <c r="K72" s="94"/>
      <c r="L72" s="94" t="s">
        <v>291</v>
      </c>
      <c r="M72" s="94" t="s">
        <v>291</v>
      </c>
      <c r="N72" s="94" t="s">
        <v>291</v>
      </c>
      <c r="O72" s="94" t="s">
        <v>291</v>
      </c>
      <c r="P72" s="94" t="s">
        <v>291</v>
      </c>
      <c r="Q72" s="94" t="s">
        <v>291</v>
      </c>
      <c r="R72" s="94" t="s">
        <v>291</v>
      </c>
      <c r="S72" s="94" t="s">
        <v>291</v>
      </c>
      <c r="T72" s="94" t="s">
        <v>291</v>
      </c>
      <c r="U72" s="94" t="s">
        <v>291</v>
      </c>
      <c r="V72" s="94" t="s">
        <v>291</v>
      </c>
      <c r="W72" s="94" t="s">
        <v>291</v>
      </c>
      <c r="X72" s="94" t="s">
        <v>291</v>
      </c>
      <c r="Y72" s="94" t="s">
        <v>291</v>
      </c>
      <c r="Z72" s="94" t="s">
        <v>291</v>
      </c>
      <c r="AA72" s="94" t="s">
        <v>291</v>
      </c>
      <c r="AB72" s="94" t="s">
        <v>291</v>
      </c>
      <c r="AC72" s="94" t="s">
        <v>291</v>
      </c>
      <c r="AD72" s="94" t="s">
        <v>291</v>
      </c>
      <c r="AE72" s="94" t="s">
        <v>291</v>
      </c>
      <c r="AF72" s="94" t="s">
        <v>291</v>
      </c>
      <c r="AG72" s="94" t="s">
        <v>291</v>
      </c>
      <c r="AH72" s="94" t="s">
        <v>291</v>
      </c>
      <c r="AI72" s="94" t="s">
        <v>291</v>
      </c>
      <c r="AJ72" s="94" t="s">
        <v>291</v>
      </c>
      <c r="AK72" s="94" t="s">
        <v>291</v>
      </c>
      <c r="AL72" s="94" t="s">
        <v>291</v>
      </c>
      <c r="AM72" s="94"/>
      <c r="AN72" s="94"/>
      <c r="AO72" s="94" t="s">
        <v>291</v>
      </c>
      <c r="AP72" s="94" t="s">
        <v>291</v>
      </c>
      <c r="AQ72" s="94" t="s">
        <v>291</v>
      </c>
      <c r="AR72" s="94" t="s">
        <v>291</v>
      </c>
      <c r="AS72" s="36"/>
    </row>
    <row r="73" spans="1:45" ht="12.75">
      <c r="A73" s="92" t="s">
        <v>310</v>
      </c>
      <c r="B73" s="93"/>
      <c r="C73" s="93"/>
      <c r="D73" s="93"/>
      <c r="E73" s="93"/>
      <c r="F73" s="93"/>
      <c r="G73" s="94">
        <v>675424</v>
      </c>
      <c r="H73" s="94"/>
      <c r="I73" s="94"/>
      <c r="J73" s="94"/>
      <c r="K73" s="94"/>
      <c r="L73" s="94" t="s">
        <v>291</v>
      </c>
      <c r="M73" s="94" t="s">
        <v>291</v>
      </c>
      <c r="N73" s="94" t="s">
        <v>291</v>
      </c>
      <c r="O73" s="94" t="s">
        <v>291</v>
      </c>
      <c r="P73" s="94" t="s">
        <v>291</v>
      </c>
      <c r="Q73" s="94" t="s">
        <v>291</v>
      </c>
      <c r="R73" s="94" t="s">
        <v>291</v>
      </c>
      <c r="S73" s="94" t="s">
        <v>291</v>
      </c>
      <c r="T73" s="94" t="s">
        <v>291</v>
      </c>
      <c r="U73" s="94" t="s">
        <v>291</v>
      </c>
      <c r="V73" s="94" t="s">
        <v>291</v>
      </c>
      <c r="W73" s="94" t="s">
        <v>291</v>
      </c>
      <c r="X73" s="94" t="s">
        <v>291</v>
      </c>
      <c r="Y73" s="94" t="s">
        <v>291</v>
      </c>
      <c r="Z73" s="94" t="s">
        <v>291</v>
      </c>
      <c r="AA73" s="94" t="s">
        <v>291</v>
      </c>
      <c r="AB73" s="94" t="s">
        <v>291</v>
      </c>
      <c r="AC73" s="94" t="s">
        <v>291</v>
      </c>
      <c r="AD73" s="94" t="s">
        <v>291</v>
      </c>
      <c r="AE73" s="94" t="s">
        <v>291</v>
      </c>
      <c r="AF73" s="94" t="s">
        <v>291</v>
      </c>
      <c r="AG73" s="94" t="s">
        <v>291</v>
      </c>
      <c r="AH73" s="94" t="s">
        <v>291</v>
      </c>
      <c r="AI73" s="94" t="s">
        <v>291</v>
      </c>
      <c r="AJ73" s="94" t="s">
        <v>291</v>
      </c>
      <c r="AK73" s="94" t="s">
        <v>291</v>
      </c>
      <c r="AL73" s="94" t="s">
        <v>291</v>
      </c>
      <c r="AM73" s="94"/>
      <c r="AN73" s="94"/>
      <c r="AO73" s="94" t="s">
        <v>291</v>
      </c>
      <c r="AP73" s="94" t="s">
        <v>291</v>
      </c>
      <c r="AQ73" s="94" t="s">
        <v>291</v>
      </c>
      <c r="AR73" s="94" t="s">
        <v>291</v>
      </c>
      <c r="AS73" s="36"/>
    </row>
    <row r="74" spans="1:45" ht="12.75">
      <c r="A74" s="92" t="s">
        <v>311</v>
      </c>
      <c r="B74" s="93"/>
      <c r="C74" s="93"/>
      <c r="D74" s="93"/>
      <c r="E74" s="93"/>
      <c r="F74" s="93"/>
      <c r="G74" s="94"/>
      <c r="H74" s="94"/>
      <c r="I74" s="94"/>
      <c r="J74" s="94"/>
      <c r="K74" s="94"/>
      <c r="L74" s="94" t="s">
        <v>291</v>
      </c>
      <c r="M74" s="94" t="s">
        <v>291</v>
      </c>
      <c r="N74" s="94" t="s">
        <v>291</v>
      </c>
      <c r="O74" s="94" t="s">
        <v>291</v>
      </c>
      <c r="P74" s="94" t="s">
        <v>291</v>
      </c>
      <c r="Q74" s="94" t="s">
        <v>291</v>
      </c>
      <c r="R74" s="94" t="s">
        <v>291</v>
      </c>
      <c r="S74" s="94" t="s">
        <v>291</v>
      </c>
      <c r="T74" s="94" t="s">
        <v>291</v>
      </c>
      <c r="U74" s="94" t="s">
        <v>291</v>
      </c>
      <c r="V74" s="94" t="s">
        <v>291</v>
      </c>
      <c r="W74" s="94" t="s">
        <v>291</v>
      </c>
      <c r="X74" s="94" t="s">
        <v>291</v>
      </c>
      <c r="Y74" s="94" t="s">
        <v>291</v>
      </c>
      <c r="Z74" s="94" t="s">
        <v>291</v>
      </c>
      <c r="AA74" s="94" t="s">
        <v>291</v>
      </c>
      <c r="AB74" s="94" t="s">
        <v>291</v>
      </c>
      <c r="AC74" s="94" t="s">
        <v>291</v>
      </c>
      <c r="AD74" s="94" t="s">
        <v>291</v>
      </c>
      <c r="AE74" s="94" t="s">
        <v>291</v>
      </c>
      <c r="AF74" s="94" t="s">
        <v>291</v>
      </c>
      <c r="AG74" s="94" t="s">
        <v>291</v>
      </c>
      <c r="AH74" s="94" t="s">
        <v>291</v>
      </c>
      <c r="AI74" s="94" t="s">
        <v>291</v>
      </c>
      <c r="AJ74" s="94" t="s">
        <v>291</v>
      </c>
      <c r="AK74" s="94" t="s">
        <v>291</v>
      </c>
      <c r="AL74" s="94" t="s">
        <v>291</v>
      </c>
      <c r="AM74" s="94"/>
      <c r="AN74" s="94"/>
      <c r="AO74" s="94" t="s">
        <v>291</v>
      </c>
      <c r="AP74" s="94" t="s">
        <v>291</v>
      </c>
      <c r="AQ74" s="94" t="s">
        <v>291</v>
      </c>
      <c r="AR74" s="94" t="s">
        <v>291</v>
      </c>
      <c r="AS74" s="36"/>
    </row>
    <row r="75" spans="1:45" ht="12.75">
      <c r="A75" s="92" t="s">
        <v>312</v>
      </c>
      <c r="B75" s="93"/>
      <c r="C75" s="93"/>
      <c r="D75" s="93"/>
      <c r="E75" s="93"/>
      <c r="F75" s="93"/>
      <c r="G75" s="94">
        <v>401036</v>
      </c>
      <c r="H75" s="94"/>
      <c r="I75" s="94"/>
      <c r="J75" s="94"/>
      <c r="K75" s="94"/>
      <c r="L75" s="94" t="s">
        <v>291</v>
      </c>
      <c r="M75" s="94" t="s">
        <v>291</v>
      </c>
      <c r="N75" s="94" t="s">
        <v>291</v>
      </c>
      <c r="O75" s="94" t="s">
        <v>291</v>
      </c>
      <c r="P75" s="94" t="s">
        <v>291</v>
      </c>
      <c r="Q75" s="94" t="s">
        <v>291</v>
      </c>
      <c r="R75" s="94" t="s">
        <v>291</v>
      </c>
      <c r="S75" s="94" t="s">
        <v>291</v>
      </c>
      <c r="T75" s="94" t="s">
        <v>291</v>
      </c>
      <c r="U75" s="94" t="s">
        <v>291</v>
      </c>
      <c r="V75" s="94" t="s">
        <v>291</v>
      </c>
      <c r="W75" s="94" t="s">
        <v>291</v>
      </c>
      <c r="X75" s="94" t="s">
        <v>291</v>
      </c>
      <c r="Y75" s="94" t="s">
        <v>291</v>
      </c>
      <c r="Z75" s="94" t="s">
        <v>291</v>
      </c>
      <c r="AA75" s="94" t="s">
        <v>291</v>
      </c>
      <c r="AB75" s="94" t="s">
        <v>291</v>
      </c>
      <c r="AC75" s="94" t="s">
        <v>291</v>
      </c>
      <c r="AD75" s="94" t="s">
        <v>291</v>
      </c>
      <c r="AE75" s="94" t="s">
        <v>291</v>
      </c>
      <c r="AF75" s="94" t="s">
        <v>291</v>
      </c>
      <c r="AG75" s="94" t="s">
        <v>291</v>
      </c>
      <c r="AH75" s="94" t="s">
        <v>291</v>
      </c>
      <c r="AI75" s="94" t="s">
        <v>291</v>
      </c>
      <c r="AJ75" s="94" t="s">
        <v>291</v>
      </c>
      <c r="AK75" s="94" t="s">
        <v>291</v>
      </c>
      <c r="AL75" s="94" t="s">
        <v>291</v>
      </c>
      <c r="AM75" s="94"/>
      <c r="AN75" s="94"/>
      <c r="AO75" s="94" t="s">
        <v>291</v>
      </c>
      <c r="AP75" s="94" t="s">
        <v>291</v>
      </c>
      <c r="AQ75" s="94" t="s">
        <v>291</v>
      </c>
      <c r="AR75" s="94" t="s">
        <v>291</v>
      </c>
      <c r="AS75" s="36"/>
    </row>
    <row r="76" spans="1:45" ht="12.75">
      <c r="A76" s="92" t="s">
        <v>313</v>
      </c>
      <c r="B76" s="93"/>
      <c r="C76" s="93"/>
      <c r="D76" s="93"/>
      <c r="E76" s="93"/>
      <c r="F76" s="93"/>
      <c r="G76" s="94">
        <v>15163</v>
      </c>
      <c r="H76" s="94"/>
      <c r="I76" s="94"/>
      <c r="J76" s="94"/>
      <c r="K76" s="94"/>
      <c r="L76" s="94" t="s">
        <v>291</v>
      </c>
      <c r="M76" s="94" t="s">
        <v>291</v>
      </c>
      <c r="N76" s="94" t="s">
        <v>291</v>
      </c>
      <c r="O76" s="94" t="s">
        <v>291</v>
      </c>
      <c r="P76" s="94" t="s">
        <v>291</v>
      </c>
      <c r="Q76" s="94" t="s">
        <v>291</v>
      </c>
      <c r="R76" s="94" t="s">
        <v>291</v>
      </c>
      <c r="S76" s="94" t="s">
        <v>291</v>
      </c>
      <c r="T76" s="94" t="s">
        <v>291</v>
      </c>
      <c r="U76" s="94" t="s">
        <v>291</v>
      </c>
      <c r="V76" s="94" t="s">
        <v>291</v>
      </c>
      <c r="W76" s="94" t="s">
        <v>291</v>
      </c>
      <c r="X76" s="94" t="s">
        <v>291</v>
      </c>
      <c r="Y76" s="94" t="s">
        <v>291</v>
      </c>
      <c r="Z76" s="94" t="s">
        <v>291</v>
      </c>
      <c r="AA76" s="94" t="s">
        <v>291</v>
      </c>
      <c r="AB76" s="94" t="s">
        <v>291</v>
      </c>
      <c r="AC76" s="94" t="s">
        <v>291</v>
      </c>
      <c r="AD76" s="94" t="s">
        <v>291</v>
      </c>
      <c r="AE76" s="94" t="s">
        <v>291</v>
      </c>
      <c r="AF76" s="94" t="s">
        <v>291</v>
      </c>
      <c r="AG76" s="94" t="s">
        <v>291</v>
      </c>
      <c r="AH76" s="94" t="s">
        <v>291</v>
      </c>
      <c r="AI76" s="94" t="s">
        <v>291</v>
      </c>
      <c r="AJ76" s="94" t="s">
        <v>291</v>
      </c>
      <c r="AK76" s="94" t="s">
        <v>291</v>
      </c>
      <c r="AL76" s="94" t="s">
        <v>291</v>
      </c>
      <c r="AM76" s="94"/>
      <c r="AN76" s="94"/>
      <c r="AO76" s="94" t="s">
        <v>291</v>
      </c>
      <c r="AP76" s="94" t="s">
        <v>291</v>
      </c>
      <c r="AQ76" s="94" t="s">
        <v>291</v>
      </c>
      <c r="AR76" s="94" t="s">
        <v>291</v>
      </c>
      <c r="AS76" s="36"/>
    </row>
    <row r="77" spans="1:45" ht="12.75">
      <c r="A77" s="92" t="s">
        <v>314</v>
      </c>
      <c r="B77" s="93"/>
      <c r="C77" s="93"/>
      <c r="D77" s="93"/>
      <c r="E77" s="93"/>
      <c r="F77" s="93"/>
      <c r="G77" s="94">
        <v>117911</v>
      </c>
      <c r="H77" s="94"/>
      <c r="I77" s="94"/>
      <c r="J77" s="94"/>
      <c r="K77" s="94"/>
      <c r="L77" s="94" t="s">
        <v>291</v>
      </c>
      <c r="M77" s="94" t="s">
        <v>291</v>
      </c>
      <c r="N77" s="94" t="s">
        <v>291</v>
      </c>
      <c r="O77" s="94" t="s">
        <v>291</v>
      </c>
      <c r="P77" s="94" t="s">
        <v>291</v>
      </c>
      <c r="Q77" s="94" t="s">
        <v>291</v>
      </c>
      <c r="R77" s="94" t="s">
        <v>291</v>
      </c>
      <c r="S77" s="94" t="s">
        <v>291</v>
      </c>
      <c r="T77" s="94" t="s">
        <v>291</v>
      </c>
      <c r="U77" s="94" t="s">
        <v>291</v>
      </c>
      <c r="V77" s="94" t="s">
        <v>291</v>
      </c>
      <c r="W77" s="94" t="s">
        <v>291</v>
      </c>
      <c r="X77" s="94" t="s">
        <v>291</v>
      </c>
      <c r="Y77" s="94" t="s">
        <v>291</v>
      </c>
      <c r="Z77" s="94" t="s">
        <v>291</v>
      </c>
      <c r="AA77" s="94" t="s">
        <v>291</v>
      </c>
      <c r="AB77" s="94" t="s">
        <v>291</v>
      </c>
      <c r="AC77" s="94" t="s">
        <v>291</v>
      </c>
      <c r="AD77" s="94" t="s">
        <v>291</v>
      </c>
      <c r="AE77" s="94" t="s">
        <v>291</v>
      </c>
      <c r="AF77" s="94" t="s">
        <v>291</v>
      </c>
      <c r="AG77" s="94" t="s">
        <v>291</v>
      </c>
      <c r="AH77" s="94" t="s">
        <v>291</v>
      </c>
      <c r="AI77" s="94" t="s">
        <v>291</v>
      </c>
      <c r="AJ77" s="94" t="s">
        <v>291</v>
      </c>
      <c r="AK77" s="94" t="s">
        <v>291</v>
      </c>
      <c r="AL77" s="94" t="s">
        <v>291</v>
      </c>
      <c r="AM77" s="94"/>
      <c r="AN77" s="94"/>
      <c r="AO77" s="94" t="s">
        <v>291</v>
      </c>
      <c r="AP77" s="94" t="s">
        <v>291</v>
      </c>
      <c r="AQ77" s="94" t="s">
        <v>291</v>
      </c>
      <c r="AR77" s="94" t="s">
        <v>291</v>
      </c>
      <c r="AS77" s="36"/>
    </row>
    <row r="78" spans="1:45" ht="12.75">
      <c r="A78" s="92" t="s">
        <v>315</v>
      </c>
      <c r="B78" s="93"/>
      <c r="C78" s="93"/>
      <c r="D78" s="93"/>
      <c r="E78" s="93"/>
      <c r="F78" s="93"/>
      <c r="G78" s="94">
        <v>92932</v>
      </c>
      <c r="H78" s="94"/>
      <c r="I78" s="94"/>
      <c r="J78" s="94"/>
      <c r="K78" s="94"/>
      <c r="L78" s="94" t="s">
        <v>291</v>
      </c>
      <c r="M78" s="94" t="s">
        <v>291</v>
      </c>
      <c r="N78" s="94" t="s">
        <v>291</v>
      </c>
      <c r="O78" s="94" t="s">
        <v>291</v>
      </c>
      <c r="P78" s="94" t="s">
        <v>291</v>
      </c>
      <c r="Q78" s="94" t="s">
        <v>291</v>
      </c>
      <c r="R78" s="94" t="s">
        <v>291</v>
      </c>
      <c r="S78" s="94" t="s">
        <v>291</v>
      </c>
      <c r="T78" s="94" t="s">
        <v>291</v>
      </c>
      <c r="U78" s="94" t="s">
        <v>291</v>
      </c>
      <c r="V78" s="94" t="s">
        <v>291</v>
      </c>
      <c r="W78" s="94" t="s">
        <v>291</v>
      </c>
      <c r="X78" s="94" t="s">
        <v>291</v>
      </c>
      <c r="Y78" s="94" t="s">
        <v>291</v>
      </c>
      <c r="Z78" s="94" t="s">
        <v>291</v>
      </c>
      <c r="AA78" s="94" t="s">
        <v>291</v>
      </c>
      <c r="AB78" s="94" t="s">
        <v>291</v>
      </c>
      <c r="AC78" s="94" t="s">
        <v>291</v>
      </c>
      <c r="AD78" s="94" t="s">
        <v>291</v>
      </c>
      <c r="AE78" s="94" t="s">
        <v>291</v>
      </c>
      <c r="AF78" s="94" t="s">
        <v>291</v>
      </c>
      <c r="AG78" s="94" t="s">
        <v>291</v>
      </c>
      <c r="AH78" s="94" t="s">
        <v>291</v>
      </c>
      <c r="AI78" s="94" t="s">
        <v>291</v>
      </c>
      <c r="AJ78" s="94" t="s">
        <v>291</v>
      </c>
      <c r="AK78" s="94" t="s">
        <v>291</v>
      </c>
      <c r="AL78" s="94" t="s">
        <v>291</v>
      </c>
      <c r="AM78" s="94"/>
      <c r="AN78" s="94"/>
      <c r="AO78" s="94" t="s">
        <v>291</v>
      </c>
      <c r="AP78" s="94" t="s">
        <v>291</v>
      </c>
      <c r="AQ78" s="94" t="s">
        <v>291</v>
      </c>
      <c r="AR78" s="94" t="s">
        <v>291</v>
      </c>
      <c r="AS78" s="36"/>
    </row>
    <row r="79" spans="1:45" ht="12.75">
      <c r="A79" s="92" t="s">
        <v>316</v>
      </c>
      <c r="B79" s="93"/>
      <c r="C79" s="93"/>
      <c r="D79" s="93"/>
      <c r="E79" s="93"/>
      <c r="F79" s="93"/>
      <c r="G79" s="94">
        <v>50505</v>
      </c>
      <c r="H79" s="94"/>
      <c r="I79" s="94"/>
      <c r="J79" s="94"/>
      <c r="K79" s="94"/>
      <c r="L79" s="94" t="s">
        <v>291</v>
      </c>
      <c r="M79" s="94" t="s">
        <v>291</v>
      </c>
      <c r="N79" s="94" t="s">
        <v>291</v>
      </c>
      <c r="O79" s="94" t="s">
        <v>291</v>
      </c>
      <c r="P79" s="94" t="s">
        <v>291</v>
      </c>
      <c r="Q79" s="94" t="s">
        <v>291</v>
      </c>
      <c r="R79" s="94" t="s">
        <v>291</v>
      </c>
      <c r="S79" s="94" t="s">
        <v>291</v>
      </c>
      <c r="T79" s="94" t="s">
        <v>291</v>
      </c>
      <c r="U79" s="94" t="s">
        <v>291</v>
      </c>
      <c r="V79" s="94" t="s">
        <v>291</v>
      </c>
      <c r="W79" s="94" t="s">
        <v>291</v>
      </c>
      <c r="X79" s="94" t="s">
        <v>291</v>
      </c>
      <c r="Y79" s="94" t="s">
        <v>291</v>
      </c>
      <c r="Z79" s="94" t="s">
        <v>291</v>
      </c>
      <c r="AA79" s="94" t="s">
        <v>291</v>
      </c>
      <c r="AB79" s="94" t="s">
        <v>291</v>
      </c>
      <c r="AC79" s="94" t="s">
        <v>291</v>
      </c>
      <c r="AD79" s="94" t="s">
        <v>291</v>
      </c>
      <c r="AE79" s="94" t="s">
        <v>291</v>
      </c>
      <c r="AF79" s="94" t="s">
        <v>291</v>
      </c>
      <c r="AG79" s="94" t="s">
        <v>291</v>
      </c>
      <c r="AH79" s="94" t="s">
        <v>291</v>
      </c>
      <c r="AI79" s="94" t="s">
        <v>291</v>
      </c>
      <c r="AJ79" s="94" t="s">
        <v>291</v>
      </c>
      <c r="AK79" s="94" t="s">
        <v>291</v>
      </c>
      <c r="AL79" s="94" t="s">
        <v>291</v>
      </c>
      <c r="AM79" s="94"/>
      <c r="AN79" s="94"/>
      <c r="AO79" s="94" t="s">
        <v>291</v>
      </c>
      <c r="AP79" s="94" t="s">
        <v>291</v>
      </c>
      <c r="AQ79" s="94" t="s">
        <v>291</v>
      </c>
      <c r="AR79" s="94" t="s">
        <v>291</v>
      </c>
      <c r="AS79" s="36"/>
    </row>
    <row r="80" spans="1:45" ht="12.75">
      <c r="A80" s="92" t="s">
        <v>317</v>
      </c>
      <c r="B80" s="93"/>
      <c r="C80" s="93"/>
      <c r="D80" s="93"/>
      <c r="E80" s="93"/>
      <c r="F80" s="93"/>
      <c r="G80" s="94">
        <v>13508</v>
      </c>
      <c r="H80" s="94"/>
      <c r="I80" s="94"/>
      <c r="J80" s="94"/>
      <c r="K80" s="94"/>
      <c r="L80" s="94" t="s">
        <v>291</v>
      </c>
      <c r="M80" s="94" t="s">
        <v>291</v>
      </c>
      <c r="N80" s="94" t="s">
        <v>291</v>
      </c>
      <c r="O80" s="94" t="s">
        <v>291</v>
      </c>
      <c r="P80" s="94" t="s">
        <v>291</v>
      </c>
      <c r="Q80" s="94" t="s">
        <v>291</v>
      </c>
      <c r="R80" s="94" t="s">
        <v>291</v>
      </c>
      <c r="S80" s="94" t="s">
        <v>291</v>
      </c>
      <c r="T80" s="94" t="s">
        <v>291</v>
      </c>
      <c r="U80" s="94" t="s">
        <v>291</v>
      </c>
      <c r="V80" s="94" t="s">
        <v>291</v>
      </c>
      <c r="W80" s="94" t="s">
        <v>291</v>
      </c>
      <c r="X80" s="94" t="s">
        <v>291</v>
      </c>
      <c r="Y80" s="94" t="s">
        <v>291</v>
      </c>
      <c r="Z80" s="94" t="s">
        <v>291</v>
      </c>
      <c r="AA80" s="94" t="s">
        <v>291</v>
      </c>
      <c r="AB80" s="94" t="s">
        <v>291</v>
      </c>
      <c r="AC80" s="94" t="s">
        <v>291</v>
      </c>
      <c r="AD80" s="94" t="s">
        <v>291</v>
      </c>
      <c r="AE80" s="94" t="s">
        <v>291</v>
      </c>
      <c r="AF80" s="94" t="s">
        <v>291</v>
      </c>
      <c r="AG80" s="94" t="s">
        <v>291</v>
      </c>
      <c r="AH80" s="94" t="s">
        <v>291</v>
      </c>
      <c r="AI80" s="94" t="s">
        <v>291</v>
      </c>
      <c r="AJ80" s="94" t="s">
        <v>291</v>
      </c>
      <c r="AK80" s="94" t="s">
        <v>291</v>
      </c>
      <c r="AL80" s="94" t="s">
        <v>291</v>
      </c>
      <c r="AM80" s="94"/>
      <c r="AN80" s="94"/>
      <c r="AO80" s="94" t="s">
        <v>291</v>
      </c>
      <c r="AP80" s="94" t="s">
        <v>291</v>
      </c>
      <c r="AQ80" s="94" t="s">
        <v>291</v>
      </c>
      <c r="AR80" s="94" t="s">
        <v>291</v>
      </c>
      <c r="AS80" s="36"/>
    </row>
    <row r="81" spans="1:45" ht="12.75">
      <c r="A81" s="95" t="s">
        <v>310</v>
      </c>
      <c r="B81" s="96"/>
      <c r="C81" s="96"/>
      <c r="D81" s="96"/>
      <c r="E81" s="96"/>
      <c r="F81" s="96"/>
      <c r="G81" s="97">
        <v>688932</v>
      </c>
      <c r="H81" s="97"/>
      <c r="I81" s="97"/>
      <c r="J81" s="97"/>
      <c r="K81" s="97"/>
      <c r="L81" s="97" t="s">
        <v>291</v>
      </c>
      <c r="M81" s="97" t="s">
        <v>291</v>
      </c>
      <c r="N81" s="97" t="s">
        <v>291</v>
      </c>
      <c r="O81" s="97" t="s">
        <v>291</v>
      </c>
      <c r="P81" s="97" t="s">
        <v>291</v>
      </c>
      <c r="Q81" s="97" t="s">
        <v>291</v>
      </c>
      <c r="R81" s="97" t="s">
        <v>291</v>
      </c>
      <c r="S81" s="97" t="s">
        <v>291</v>
      </c>
      <c r="T81" s="97" t="s">
        <v>291</v>
      </c>
      <c r="U81" s="97" t="s">
        <v>291</v>
      </c>
      <c r="V81" s="97" t="s">
        <v>291</v>
      </c>
      <c r="W81" s="97" t="s">
        <v>291</v>
      </c>
      <c r="X81" s="97" t="s">
        <v>291</v>
      </c>
      <c r="Y81" s="97" t="s">
        <v>291</v>
      </c>
      <c r="Z81" s="97" t="s">
        <v>291</v>
      </c>
      <c r="AA81" s="97" t="s">
        <v>291</v>
      </c>
      <c r="AB81" s="97" t="s">
        <v>291</v>
      </c>
      <c r="AC81" s="97" t="s">
        <v>291</v>
      </c>
      <c r="AD81" s="97" t="s">
        <v>291</v>
      </c>
      <c r="AE81" s="97" t="s">
        <v>291</v>
      </c>
      <c r="AF81" s="97" t="s">
        <v>291</v>
      </c>
      <c r="AG81" s="97" t="s">
        <v>291</v>
      </c>
      <c r="AH81" s="97" t="s">
        <v>291</v>
      </c>
      <c r="AI81" s="97" t="s">
        <v>291</v>
      </c>
      <c r="AJ81" s="97" t="s">
        <v>291</v>
      </c>
      <c r="AK81" s="97" t="s">
        <v>291</v>
      </c>
      <c r="AL81" s="97" t="s">
        <v>291</v>
      </c>
      <c r="AM81" s="97"/>
      <c r="AN81" s="97"/>
      <c r="AO81" s="97" t="s">
        <v>291</v>
      </c>
      <c r="AP81" s="97" t="s">
        <v>291</v>
      </c>
      <c r="AQ81" s="97" t="s">
        <v>291</v>
      </c>
      <c r="AR81" s="97" t="s">
        <v>291</v>
      </c>
      <c r="AS81" s="36"/>
    </row>
    <row r="82" spans="1:45" ht="12.75">
      <c r="A82" s="92" t="s">
        <v>318</v>
      </c>
      <c r="B82" s="93"/>
      <c r="C82" s="93"/>
      <c r="D82" s="93"/>
      <c r="E82" s="93"/>
      <c r="F82" s="93"/>
      <c r="G82" s="94">
        <v>13779</v>
      </c>
      <c r="H82" s="94"/>
      <c r="I82" s="94"/>
      <c r="J82" s="94"/>
      <c r="K82" s="94"/>
      <c r="L82" s="94" t="s">
        <v>291</v>
      </c>
      <c r="M82" s="94" t="s">
        <v>291</v>
      </c>
      <c r="N82" s="94" t="s">
        <v>291</v>
      </c>
      <c r="O82" s="94" t="s">
        <v>291</v>
      </c>
      <c r="P82" s="94" t="s">
        <v>291</v>
      </c>
      <c r="Q82" s="94" t="s">
        <v>291</v>
      </c>
      <c r="R82" s="94" t="s">
        <v>291</v>
      </c>
      <c r="S82" s="94" t="s">
        <v>291</v>
      </c>
      <c r="T82" s="94" t="s">
        <v>291</v>
      </c>
      <c r="U82" s="94" t="s">
        <v>291</v>
      </c>
      <c r="V82" s="94" t="s">
        <v>291</v>
      </c>
      <c r="W82" s="94" t="s">
        <v>291</v>
      </c>
      <c r="X82" s="94" t="s">
        <v>291</v>
      </c>
      <c r="Y82" s="94" t="s">
        <v>291</v>
      </c>
      <c r="Z82" s="94" t="s">
        <v>291</v>
      </c>
      <c r="AA82" s="94" t="s">
        <v>291</v>
      </c>
      <c r="AB82" s="94" t="s">
        <v>291</v>
      </c>
      <c r="AC82" s="94" t="s">
        <v>291</v>
      </c>
      <c r="AD82" s="94" t="s">
        <v>291</v>
      </c>
      <c r="AE82" s="94" t="s">
        <v>291</v>
      </c>
      <c r="AF82" s="94" t="s">
        <v>291</v>
      </c>
      <c r="AG82" s="94" t="s">
        <v>291</v>
      </c>
      <c r="AH82" s="94" t="s">
        <v>291</v>
      </c>
      <c r="AI82" s="94" t="s">
        <v>291</v>
      </c>
      <c r="AJ82" s="94" t="s">
        <v>291</v>
      </c>
      <c r="AK82" s="94" t="s">
        <v>291</v>
      </c>
      <c r="AL82" s="94" t="s">
        <v>291</v>
      </c>
      <c r="AM82" s="94"/>
      <c r="AN82" s="94"/>
      <c r="AO82" s="94" t="s">
        <v>291</v>
      </c>
      <c r="AP82" s="94" t="s">
        <v>291</v>
      </c>
      <c r="AQ82" s="94" t="s">
        <v>291</v>
      </c>
      <c r="AR82" s="94" t="s">
        <v>291</v>
      </c>
      <c r="AS82" s="36"/>
    </row>
    <row r="83" spans="1:45" ht="12.75">
      <c r="A83" s="95" t="s">
        <v>310</v>
      </c>
      <c r="B83" s="96"/>
      <c r="C83" s="96"/>
      <c r="D83" s="96"/>
      <c r="E83" s="96"/>
      <c r="F83" s="96"/>
      <c r="G83" s="97">
        <v>702711</v>
      </c>
      <c r="H83" s="97"/>
      <c r="I83" s="97"/>
      <c r="J83" s="97"/>
      <c r="K83" s="97"/>
      <c r="L83" s="97" t="s">
        <v>291</v>
      </c>
      <c r="M83" s="97" t="s">
        <v>291</v>
      </c>
      <c r="N83" s="97" t="s">
        <v>291</v>
      </c>
      <c r="O83" s="97" t="s">
        <v>291</v>
      </c>
      <c r="P83" s="97" t="s">
        <v>291</v>
      </c>
      <c r="Q83" s="97" t="s">
        <v>291</v>
      </c>
      <c r="R83" s="97" t="s">
        <v>291</v>
      </c>
      <c r="S83" s="97" t="s">
        <v>291</v>
      </c>
      <c r="T83" s="97" t="s">
        <v>291</v>
      </c>
      <c r="U83" s="97" t="s">
        <v>291</v>
      </c>
      <c r="V83" s="97" t="s">
        <v>291</v>
      </c>
      <c r="W83" s="97" t="s">
        <v>291</v>
      </c>
      <c r="X83" s="97" t="s">
        <v>291</v>
      </c>
      <c r="Y83" s="97" t="s">
        <v>291</v>
      </c>
      <c r="Z83" s="97" t="s">
        <v>291</v>
      </c>
      <c r="AA83" s="97" t="s">
        <v>291</v>
      </c>
      <c r="AB83" s="97" t="s">
        <v>291</v>
      </c>
      <c r="AC83" s="97" t="s">
        <v>291</v>
      </c>
      <c r="AD83" s="97" t="s">
        <v>291</v>
      </c>
      <c r="AE83" s="97" t="s">
        <v>291</v>
      </c>
      <c r="AF83" s="97" t="s">
        <v>291</v>
      </c>
      <c r="AG83" s="97" t="s">
        <v>291</v>
      </c>
      <c r="AH83" s="97" t="s">
        <v>291</v>
      </c>
      <c r="AI83" s="97" t="s">
        <v>291</v>
      </c>
      <c r="AJ83" s="97" t="s">
        <v>291</v>
      </c>
      <c r="AK83" s="97" t="s">
        <v>291</v>
      </c>
      <c r="AL83" s="97" t="s">
        <v>291</v>
      </c>
      <c r="AM83" s="97"/>
      <c r="AN83" s="97"/>
      <c r="AO83" s="97" t="s">
        <v>291</v>
      </c>
      <c r="AP83" s="97" t="s">
        <v>291</v>
      </c>
      <c r="AQ83" s="97" t="s">
        <v>291</v>
      </c>
      <c r="AR83" s="97" t="s">
        <v>291</v>
      </c>
      <c r="AS83" s="36"/>
    </row>
    <row r="84" spans="1:45" ht="12.75">
      <c r="A84" s="92" t="s">
        <v>319</v>
      </c>
      <c r="B84" s="93"/>
      <c r="C84" s="93"/>
      <c r="D84" s="93"/>
      <c r="E84" s="93"/>
      <c r="F84" s="93"/>
      <c r="G84" s="94">
        <v>126488</v>
      </c>
      <c r="H84" s="94"/>
      <c r="I84" s="94"/>
      <c r="J84" s="94"/>
      <c r="K84" s="94"/>
      <c r="L84" s="94" t="s">
        <v>291</v>
      </c>
      <c r="M84" s="94" t="s">
        <v>291</v>
      </c>
      <c r="N84" s="94" t="s">
        <v>291</v>
      </c>
      <c r="O84" s="94" t="s">
        <v>291</v>
      </c>
      <c r="P84" s="94" t="s">
        <v>291</v>
      </c>
      <c r="Q84" s="94" t="s">
        <v>291</v>
      </c>
      <c r="R84" s="94" t="s">
        <v>291</v>
      </c>
      <c r="S84" s="94" t="s">
        <v>291</v>
      </c>
      <c r="T84" s="94" t="s">
        <v>291</v>
      </c>
      <c r="U84" s="94" t="s">
        <v>291</v>
      </c>
      <c r="V84" s="94" t="s">
        <v>291</v>
      </c>
      <c r="W84" s="94" t="s">
        <v>291</v>
      </c>
      <c r="X84" s="94" t="s">
        <v>291</v>
      </c>
      <c r="Y84" s="94" t="s">
        <v>291</v>
      </c>
      <c r="Z84" s="94" t="s">
        <v>291</v>
      </c>
      <c r="AA84" s="94" t="s">
        <v>291</v>
      </c>
      <c r="AB84" s="94" t="s">
        <v>291</v>
      </c>
      <c r="AC84" s="94" t="s">
        <v>291</v>
      </c>
      <c r="AD84" s="94" t="s">
        <v>291</v>
      </c>
      <c r="AE84" s="94" t="s">
        <v>291</v>
      </c>
      <c r="AF84" s="94" t="s">
        <v>291</v>
      </c>
      <c r="AG84" s="94" t="s">
        <v>291</v>
      </c>
      <c r="AH84" s="94" t="s">
        <v>291</v>
      </c>
      <c r="AI84" s="94" t="s">
        <v>291</v>
      </c>
      <c r="AJ84" s="94" t="s">
        <v>291</v>
      </c>
      <c r="AK84" s="94" t="s">
        <v>291</v>
      </c>
      <c r="AL84" s="94" t="s">
        <v>291</v>
      </c>
      <c r="AM84" s="94"/>
      <c r="AN84" s="94"/>
      <c r="AO84" s="94" t="s">
        <v>291</v>
      </c>
      <c r="AP84" s="94" t="s">
        <v>291</v>
      </c>
      <c r="AQ84" s="94" t="s">
        <v>291</v>
      </c>
      <c r="AR84" s="94" t="s">
        <v>291</v>
      </c>
      <c r="AS84" s="36"/>
    </row>
    <row r="85" spans="1:45" ht="12.75">
      <c r="A85" s="95" t="s">
        <v>320</v>
      </c>
      <c r="B85" s="96"/>
      <c r="C85" s="96"/>
      <c r="D85" s="96"/>
      <c r="E85" s="96"/>
      <c r="F85" s="96"/>
      <c r="G85" s="97">
        <v>829199</v>
      </c>
      <c r="H85" s="97"/>
      <c r="I85" s="97"/>
      <c r="J85" s="97"/>
      <c r="K85" s="97"/>
      <c r="L85" s="97" t="s">
        <v>291</v>
      </c>
      <c r="M85" s="97" t="s">
        <v>291</v>
      </c>
      <c r="N85" s="97" t="s">
        <v>291</v>
      </c>
      <c r="O85" s="97" t="s">
        <v>291</v>
      </c>
      <c r="P85" s="97" t="s">
        <v>291</v>
      </c>
      <c r="Q85" s="97" t="s">
        <v>291</v>
      </c>
      <c r="R85" s="97" t="s">
        <v>291</v>
      </c>
      <c r="S85" s="97" t="s">
        <v>291</v>
      </c>
      <c r="T85" s="97" t="s">
        <v>291</v>
      </c>
      <c r="U85" s="97" t="s">
        <v>291</v>
      </c>
      <c r="V85" s="97" t="s">
        <v>291</v>
      </c>
      <c r="W85" s="97" t="s">
        <v>291</v>
      </c>
      <c r="X85" s="97" t="s">
        <v>291</v>
      </c>
      <c r="Y85" s="97" t="s">
        <v>291</v>
      </c>
      <c r="Z85" s="97" t="s">
        <v>291</v>
      </c>
      <c r="AA85" s="97" t="s">
        <v>291</v>
      </c>
      <c r="AB85" s="97" t="s">
        <v>291</v>
      </c>
      <c r="AC85" s="97" t="s">
        <v>291</v>
      </c>
      <c r="AD85" s="97" t="s">
        <v>291</v>
      </c>
      <c r="AE85" s="97" t="s">
        <v>291</v>
      </c>
      <c r="AF85" s="97" t="s">
        <v>291</v>
      </c>
      <c r="AG85" s="97" t="s">
        <v>291</v>
      </c>
      <c r="AH85" s="97" t="s">
        <v>291</v>
      </c>
      <c r="AI85" s="97" t="s">
        <v>291</v>
      </c>
      <c r="AJ85" s="97" t="s">
        <v>291</v>
      </c>
      <c r="AK85" s="97" t="s">
        <v>291</v>
      </c>
      <c r="AL85" s="97" t="s">
        <v>291</v>
      </c>
      <c r="AM85" s="97"/>
      <c r="AN85" s="97"/>
      <c r="AO85" s="97" t="s">
        <v>291</v>
      </c>
      <c r="AP85" s="97" t="s">
        <v>291</v>
      </c>
      <c r="AQ85" s="97" t="s">
        <v>291</v>
      </c>
      <c r="AR85" s="97" t="s">
        <v>291</v>
      </c>
      <c r="AS85" s="36"/>
    </row>
    <row r="86" spans="15:47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40"/>
      <c r="AT86" s="40"/>
      <c r="AU86" s="40"/>
    </row>
    <row r="87" spans="1:45" ht="12.75">
      <c r="A87" s="21" t="s">
        <v>48</v>
      </c>
      <c r="D87" s="14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6"/>
    </row>
    <row r="88" spans="1:45" ht="12.75">
      <c r="A88" s="22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6"/>
    </row>
    <row r="89" spans="1:45" ht="12.75">
      <c r="A89" s="21" t="s">
        <v>49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6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6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6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6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6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6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6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6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6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6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6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6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6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6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6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6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6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6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6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6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6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6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6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6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6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6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6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6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6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6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6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6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6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6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6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6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6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6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6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6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6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6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6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6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6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6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6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6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6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6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6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6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6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AS510" s="36"/>
    </row>
    <row r="511" spans="15:17" ht="12.75">
      <c r="O511"/>
      <c r="P511"/>
      <c r="Q511"/>
    </row>
    <row r="512" spans="15:17" ht="12.75">
      <c r="O512"/>
      <c r="P512"/>
      <c r="Q512"/>
    </row>
    <row r="513" spans="15:17" ht="12.75">
      <c r="O513"/>
      <c r="P513"/>
      <c r="Q513"/>
    </row>
  </sheetData>
  <sheetProtection/>
  <mergeCells count="51">
    <mergeCell ref="A85:F85"/>
    <mergeCell ref="A79:F79"/>
    <mergeCell ref="A80:F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67:F67"/>
    <mergeCell ref="A68:F68"/>
    <mergeCell ref="A69:F69"/>
    <mergeCell ref="A70:F70"/>
    <mergeCell ref="A71:F71"/>
    <mergeCell ref="A72:F72"/>
    <mergeCell ref="A61:F61"/>
    <mergeCell ref="A62:F62"/>
    <mergeCell ref="A63:F63"/>
    <mergeCell ref="A64:F64"/>
    <mergeCell ref="A65:F65"/>
    <mergeCell ref="A66:F66"/>
    <mergeCell ref="A28:AR28"/>
    <mergeCell ref="A48:AR48"/>
    <mergeCell ref="A55:AR55"/>
    <mergeCell ref="A58:F58"/>
    <mergeCell ref="A59:F59"/>
    <mergeCell ref="A60:F60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>12.03.2008</cp:keywords>
  <dc:description/>
  <cp:lastModifiedBy>HP</cp:lastModifiedBy>
  <cp:lastPrinted>2009-06-03T04:15:01Z</cp:lastPrinted>
  <dcterms:created xsi:type="dcterms:W3CDTF">2003-01-28T12:33:10Z</dcterms:created>
  <dcterms:modified xsi:type="dcterms:W3CDTF">2014-07-24T06:55:13Z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